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20730" windowHeight="11160" tabRatio="875"/>
  </bookViews>
  <sheets>
    <sheet name="正味財産内訳表" sheetId="18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<sst xmlns="http://schemas.openxmlformats.org/spreadsheetml/2006/main" count="112" uniqueCount="105">
  <si>
    <t>(単位：円）</t>
    <rPh sb="1" eb="3">
      <t>タンイ</t>
    </rPh>
    <rPh sb="4" eb="5">
      <t>エン</t>
    </rPh>
    <phoneticPr fontId="1"/>
  </si>
  <si>
    <t>科　　　　　　　　　目</t>
    <rPh sb="0" eb="1">
      <t>カ</t>
    </rPh>
    <rPh sb="10" eb="11">
      <t>メ</t>
    </rPh>
    <phoneticPr fontId="1"/>
  </si>
  <si>
    <t>合計</t>
    <rPh sb="0" eb="2">
      <t>ゴウケイ</t>
    </rPh>
    <phoneticPr fontId="1"/>
  </si>
  <si>
    <t>正　味　財　産　増　減　計　算　書　内　訳　表</t>
    <rPh sb="18" eb="19">
      <t>ナイ</t>
    </rPh>
    <rPh sb="20" eb="21">
      <t>ヤク</t>
    </rPh>
    <rPh sb="22" eb="23">
      <t>ヒョウ</t>
    </rPh>
    <phoneticPr fontId="1"/>
  </si>
  <si>
    <t>内部取引等消去</t>
    <phoneticPr fontId="1"/>
  </si>
  <si>
    <t>公益目的事業会計</t>
    <phoneticPr fontId="1"/>
  </si>
  <si>
    <t>収益事業等会計</t>
    <phoneticPr fontId="1"/>
  </si>
  <si>
    <t>公益財団法人 取手市文化事業団</t>
  </si>
  <si>
    <t>2021年04月01日から 2022年03月31日まで</t>
  </si>
  <si>
    <t>法人会計</t>
  </si>
  <si>
    <t>Ⅰ 一般正味財産増減の部</t>
  </si>
  <si>
    <t xml:space="preserve">    １． 経常増減の部</t>
  </si>
  <si>
    <t xml:space="preserve">      (１) 経常収益</t>
  </si>
  <si>
    <t xml:space="preserve">        基本財産運用益</t>
  </si>
  <si>
    <t xml:space="preserve">            基本財産受取利息</t>
  </si>
  <si>
    <t xml:space="preserve">          基本財産運用益計</t>
  </si>
  <si>
    <t xml:space="preserve">        受取会費</t>
  </si>
  <si>
    <t xml:space="preserve">            友の会会費</t>
  </si>
  <si>
    <t xml:space="preserve">            受取参加費</t>
  </si>
  <si>
    <t xml:space="preserve">          受取会費計</t>
  </si>
  <si>
    <t xml:space="preserve">        事業収益</t>
  </si>
  <si>
    <t xml:space="preserve">            福祉会館使用料収益</t>
  </si>
  <si>
    <t xml:space="preserve">            市民会館使用料収益</t>
  </si>
  <si>
    <t xml:space="preserve">            自主文化事業収益</t>
  </si>
  <si>
    <t xml:space="preserve">            自動販売機収益</t>
  </si>
  <si>
    <t xml:space="preserve">            共催料収益</t>
  </si>
  <si>
    <t xml:space="preserve">            カフェ売上</t>
  </si>
  <si>
    <t xml:space="preserve">          事業収益計</t>
  </si>
  <si>
    <t xml:space="preserve">        受取補助金等</t>
  </si>
  <si>
    <t xml:space="preserve">            受取国庫補助金</t>
  </si>
  <si>
    <t xml:space="preserve">            受取地方公共団体補助金</t>
  </si>
  <si>
    <t xml:space="preserve">            受取公益法人等補助金</t>
  </si>
  <si>
    <t xml:space="preserve">            受取地方公共団体助成金</t>
  </si>
  <si>
    <t xml:space="preserve">            受取指定管理料</t>
  </si>
  <si>
    <t xml:space="preserve">          受取補助金等計</t>
  </si>
  <si>
    <t xml:space="preserve">        受取負担金</t>
  </si>
  <si>
    <t xml:space="preserve">            受取負担金</t>
  </si>
  <si>
    <t xml:space="preserve">          受取負担金計</t>
  </si>
  <si>
    <t xml:space="preserve">        雑収益</t>
  </si>
  <si>
    <t xml:space="preserve">            受取利息</t>
  </si>
  <si>
    <t xml:space="preserve">            雑収益</t>
  </si>
  <si>
    <t xml:space="preserve">            受託販売手数料</t>
  </si>
  <si>
    <t xml:space="preserve">          雑収益計</t>
  </si>
  <si>
    <t xml:space="preserve">          経常収益計</t>
  </si>
  <si>
    <t xml:space="preserve">      (２) 経常費用</t>
  </si>
  <si>
    <t xml:space="preserve">        事業費</t>
  </si>
  <si>
    <t xml:space="preserve">            給料手当</t>
  </si>
  <si>
    <t xml:space="preserve">            臨時雇賃金</t>
  </si>
  <si>
    <t xml:space="preserve">            賞与引当金繰入額</t>
  </si>
  <si>
    <t xml:space="preserve">            退職給付金</t>
  </si>
  <si>
    <t xml:space="preserve">            法定福利費</t>
  </si>
  <si>
    <t xml:space="preserve">            旅費交通費</t>
  </si>
  <si>
    <t xml:space="preserve">            通信運搬費</t>
  </si>
  <si>
    <t xml:space="preserve">            減価償却費</t>
  </si>
  <si>
    <t xml:space="preserve">            消耗什器備品費</t>
  </si>
  <si>
    <t xml:space="preserve">            消耗品費</t>
  </si>
  <si>
    <t xml:space="preserve">            修繕費</t>
  </si>
  <si>
    <t xml:space="preserve">            印刷製本費</t>
  </si>
  <si>
    <t xml:space="preserve">            燃料費</t>
  </si>
  <si>
    <t xml:space="preserve">            光熱水料費</t>
  </si>
  <si>
    <t xml:space="preserve">            賃借料</t>
  </si>
  <si>
    <t xml:space="preserve">            保険料</t>
  </si>
  <si>
    <t xml:space="preserve">            諸謝金</t>
  </si>
  <si>
    <t xml:space="preserve">            租税公課</t>
  </si>
  <si>
    <t xml:space="preserve">            支払負担金</t>
  </si>
  <si>
    <t xml:space="preserve">            委託費</t>
  </si>
  <si>
    <t xml:space="preserve">            広告宣伝費</t>
  </si>
  <si>
    <t xml:space="preserve">            支払手数料</t>
  </si>
  <si>
    <t xml:space="preserve">            雑費</t>
  </si>
  <si>
    <t xml:space="preserve">            仕入</t>
  </si>
  <si>
    <t xml:space="preserve">            販売促進費</t>
  </si>
  <si>
    <t xml:space="preserve">          事業費計</t>
  </si>
  <si>
    <t xml:space="preserve">        管理費</t>
  </si>
  <si>
    <t xml:space="preserve">            退職給付費用</t>
  </si>
  <si>
    <t xml:space="preserve">            役員報酬</t>
  </si>
  <si>
    <t xml:space="preserve">          管理費計</t>
  </si>
  <si>
    <t xml:space="preserve">        他会計への繰出額</t>
  </si>
  <si>
    <t xml:space="preserve">          他会計への繰出額計</t>
  </si>
  <si>
    <t xml:space="preserve">          経常費用計</t>
  </si>
  <si>
    <t xml:space="preserve">            評価損益等調整前当期経常増減額</t>
  </si>
  <si>
    <t xml:space="preserve">          評価損益等計</t>
  </si>
  <si>
    <t xml:space="preserve">            当期経常増減額</t>
  </si>
  <si>
    <t xml:space="preserve">    ２． 経常外増減の部</t>
  </si>
  <si>
    <t xml:space="preserve">      (１) 経常外収益</t>
  </si>
  <si>
    <t xml:space="preserve">          経常外収益計</t>
  </si>
  <si>
    <t xml:space="preserve">      (２) 経常外費用</t>
  </si>
  <si>
    <t xml:space="preserve">          経常外費用計</t>
  </si>
  <si>
    <t xml:space="preserve">            当期経常外増減額</t>
  </si>
  <si>
    <t xml:space="preserve">            税引前当期一般正味財産増減額</t>
  </si>
  <si>
    <t xml:space="preserve">            当期一般正味財産増減額</t>
  </si>
  <si>
    <t xml:space="preserve">            一般正味財産期首残高</t>
  </si>
  <si>
    <t xml:space="preserve">            一般正味財産期末残高</t>
  </si>
  <si>
    <t>Ⅱ 指定正味財産増減の部</t>
  </si>
  <si>
    <t xml:space="preserve">            当期指定正味財産増減額</t>
  </si>
  <si>
    <t xml:space="preserve">            指定正味財産期首残高</t>
  </si>
  <si>
    <t xml:space="preserve">            指定正味財産期末残高</t>
  </si>
  <si>
    <t>Ⅲ 正味財産期末残高</t>
  </si>
  <si>
    <t xml:space="preserve">            他会計への繰出額</t>
    <rPh sb="12" eb="13">
      <t>ホカ</t>
    </rPh>
    <phoneticPr fontId="1"/>
  </si>
  <si>
    <t>自主事業</t>
    <rPh sb="0" eb="4">
      <t>ジシュジギョウ</t>
    </rPh>
    <phoneticPr fontId="1"/>
  </si>
  <si>
    <t>公益目的施設管理</t>
    <rPh sb="0" eb="4">
      <t>コウエキモクテキ</t>
    </rPh>
    <rPh sb="4" eb="8">
      <t>シセツカンリ</t>
    </rPh>
    <phoneticPr fontId="1"/>
  </si>
  <si>
    <t>公益目的事業会計合計</t>
    <rPh sb="0" eb="8">
      <t>コウエキモクテキジギョウカイケイ</t>
    </rPh>
    <rPh sb="8" eb="10">
      <t>ゴウケイ</t>
    </rPh>
    <phoneticPr fontId="1"/>
  </si>
  <si>
    <t>カフェ</t>
    <phoneticPr fontId="1"/>
  </si>
  <si>
    <t>自販機</t>
    <rPh sb="0" eb="3">
      <t>ジハンキ</t>
    </rPh>
    <phoneticPr fontId="1"/>
  </si>
  <si>
    <t>公益目的外施設管理</t>
    <rPh sb="0" eb="5">
      <t>コウエキモクテキガイ</t>
    </rPh>
    <rPh sb="5" eb="7">
      <t>シセツ</t>
    </rPh>
    <rPh sb="7" eb="9">
      <t>カンリ</t>
    </rPh>
    <phoneticPr fontId="1"/>
  </si>
  <si>
    <t>収益事業合計</t>
    <rPh sb="0" eb="4">
      <t>シュウエキジギョウ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</si>
</sst>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176" fontId="0" fillId="0" borderId="0" xfId="1" applyNumberFormat="1" applyFont="1" applyAlignment="1">
      <alignment vertical="center"/>
    </xf>
    <xf numFmtId="176" fontId="3" fillId="0" borderId="0" xfId="1" applyNumberFormat="1" applyFont="1" applyAlignment="1">
      <alignment vertical="center"/>
    </xf>
    <xf numFmtId="176" fontId="0" fillId="0" borderId="0" xfId="1" applyNumberFormat="1" applyFont="1" applyAlignment="1">
      <alignment vertical="center" shrinkToFit="1"/>
    </xf>
    <xf numFmtId="176" fontId="0" fillId="0" borderId="0" xfId="1" applyNumberFormat="1" applyFont="1" applyAlignment="1">
      <alignment horizontal="right" vertical="center" shrinkToFit="1"/>
    </xf>
    <xf numFmtId="176" fontId="0" fillId="0" borderId="0" xfId="1" applyNumberFormat="1" applyFont="1" applyAlignment="1">
      <alignment horizontal="center" vertical="center"/>
    </xf>
    <xf numFmtId="176" fontId="3" fillId="0" borderId="2" xfId="1" quotePrefix="1" applyNumberFormat="1" applyFont="1" applyBorder="1" applyAlignment="1">
      <alignment vertical="center" shrinkToFit="1"/>
    </xf>
    <xf numFmtId="176" fontId="3" fillId="0" borderId="2" xfId="1" applyNumberFormat="1" applyFont="1" applyBorder="1" applyAlignment="1">
      <alignment vertical="center" shrinkToFit="1"/>
    </xf>
    <xf numFmtId="176" fontId="3" fillId="0" borderId="1" xfId="1" applyNumberFormat="1" applyFont="1" applyBorder="1" applyAlignment="1">
      <alignment vertical="center" shrinkToFit="1"/>
    </xf>
    <xf numFmtId="176" fontId="3" fillId="0" borderId="3" xfId="1" quotePrefix="1" applyNumberFormat="1" applyFont="1" applyFill="1" applyBorder="1" applyAlignment="1">
      <alignment vertical="center" shrinkToFit="1"/>
    </xf>
    <xf numFmtId="176" fontId="3" fillId="0" borderId="4" xfId="1" applyNumberFormat="1" applyFont="1" applyBorder="1" applyAlignment="1">
      <alignment vertical="center" shrinkToFit="1"/>
    </xf>
    <xf numFmtId="176" fontId="3" fillId="0" borderId="0" xfId="1" applyNumberFormat="1" applyFont="1" applyAlignment="1">
      <alignment vertical="center" shrinkToFit="1"/>
    </xf>
    <xf numFmtId="176" fontId="0" fillId="0" borderId="0" xfId="1" applyNumberFormat="1" applyFont="1">
      <alignment vertical="center"/>
    </xf>
    <xf numFmtId="176" fontId="0" fillId="0" borderId="5" xfId="1" quotePrefix="1" applyNumberFormat="1" applyFont="1" applyBorder="1" applyAlignment="1">
      <alignment horizontal="center" vertical="center" shrinkToFit="1"/>
    </xf>
    <xf numFmtId="176" fontId="0" fillId="0" borderId="3" xfId="1" applyNumberFormat="1" applyFont="1" applyBorder="1" applyAlignment="1">
      <alignment horizontal="center" vertical="center" shrinkToFit="1"/>
    </xf>
    <xf numFmtId="176" fontId="0" fillId="0" borderId="5" xfId="1" applyNumberFormat="1" applyFont="1" applyBorder="1" applyAlignment="1">
      <alignment horizontal="center" vertical="center" shrinkToFit="1"/>
    </xf>
    <xf numFmtId="176" fontId="3" fillId="0" borderId="0" xfId="1" quotePrefix="1" applyNumberFormat="1" applyFont="1" applyAlignment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2" fillId="0" borderId="0" xfId="1" applyNumberFormat="1" applyFont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0" xfId="1" quotePrefix="1" applyNumberFormat="1" applyFont="1" applyAlignment="1">
      <alignment horizontal="center" vertical="center"/>
    </xf>
    <xf numFmtId="176" fontId="0" fillId="0" borderId="5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7" xfId="1" applyNumberFormat="1" applyFont="1" applyBorder="1" applyAlignment="1">
      <alignment horizontal="center" vertical="center" shrinkToFit="1"/>
    </xf>
    <xf numFmtId="176" fontId="0" fillId="0" borderId="8" xfId="1" applyNumberFormat="1" applyFont="1" applyBorder="1" applyAlignment="1">
      <alignment horizontal="center" vertical="center" shrinkToFit="1"/>
    </xf>
    <xf numFmtId="176" fontId="0" fillId="0" borderId="6" xfId="1" applyNumberFormat="1" applyFont="1" applyBorder="1" applyAlignment="1">
      <alignment horizontal="center" vertical="center" shrinkToFit="1"/>
    </xf>
    <xf numFmtId="176" fontId="0" fillId="0" borderId="9" xfId="1" applyNumberFormat="1" applyFont="1" applyBorder="1" applyAlignment="1">
      <alignment horizontal="center" vertical="center" shrinkToFit="1"/>
    </xf>
    <xf numFmtId="176" fontId="0" fillId="0" borderId="10" xfId="1" applyNumberFormat="1" applyFont="1" applyBorder="1" applyAlignment="1">
      <alignment horizontal="center" vertical="center" shrinkToFit="1"/>
    </xf>
    <xf numFmtId="176" fontId="0" fillId="0" borderId="11" xfId="1" applyNumberFormat="1" applyFont="1" applyBorder="1" applyAlignment="1">
      <alignment horizontal="center" vertical="center" shrinkToFit="1"/>
    </xf>
    <xf numFmtId="176" fontId="0" fillId="0" borderId="2" xfId="1" applyNumberFormat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5" xfId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103"/>
  <sheetViews>
    <sheetView tabSelected="1" topLeftCell="B85" workbookViewId="0">
      <selection activeCell="M14" sqref="M14"/>
    </sheetView>
  </sheetViews>
  <sheetFormatPr defaultRowHeight="13.5"/>
  <cols>
    <col min="1" max="1" width="45.125" style="12" customWidth="1"/>
    <col min="2" max="2" width="15.875" style="12" customWidth="1"/>
    <col min="3" max="3" width="14.5" style="12" customWidth="1"/>
    <col min="4" max="9" width="13.625" style="12" customWidth="1"/>
    <col min="10" max="10" width="13.625" style="12" hidden="1" customWidth="1"/>
    <col min="11" max="11" width="13.625" style="12" customWidth="1"/>
    <col min="12" max="16384" width="9" style="12"/>
  </cols>
  <sheetData>
    <row r="1" spans="1:11" s="1" customFormat="1">
      <c r="A1" s="16" t="s">
        <v>7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" customFormat="1" ht="18.75">
      <c r="A2" s="18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1" customFormat="1">
      <c r="A3" s="20" t="s">
        <v>8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1" customFormat="1">
      <c r="A4" s="2"/>
      <c r="B4" s="3"/>
      <c r="C4" s="3"/>
      <c r="D4" s="3"/>
      <c r="E4" s="3"/>
      <c r="F4" s="3"/>
      <c r="G4" s="3"/>
      <c r="H4" s="3"/>
      <c r="I4" s="3"/>
      <c r="J4" s="3"/>
      <c r="K4" s="4" t="s">
        <v>0</v>
      </c>
    </row>
    <row r="5" spans="1:11" s="5" customFormat="1">
      <c r="A5" s="21" t="s">
        <v>1</v>
      </c>
      <c r="B5" s="23" t="s">
        <v>5</v>
      </c>
      <c r="C5" s="24"/>
      <c r="D5" s="25"/>
      <c r="E5" s="23" t="s">
        <v>6</v>
      </c>
      <c r="F5" s="24"/>
      <c r="G5" s="24"/>
      <c r="H5" s="25"/>
      <c r="I5" s="13" t="s">
        <v>9</v>
      </c>
      <c r="J5" s="15" t="s">
        <v>4</v>
      </c>
      <c r="K5" s="15" t="s">
        <v>2</v>
      </c>
    </row>
    <row r="6" spans="1:11" s="5" customFormat="1">
      <c r="A6" s="22"/>
      <c r="B6" s="26"/>
      <c r="C6" s="27"/>
      <c r="D6" s="28"/>
      <c r="E6" s="26"/>
      <c r="F6" s="27"/>
      <c r="G6" s="27"/>
      <c r="H6" s="28"/>
      <c r="I6" s="14"/>
      <c r="J6" s="14"/>
      <c r="K6" s="14"/>
    </row>
    <row r="7" spans="1:11" s="33" customFormat="1">
      <c r="A7" s="30"/>
      <c r="B7" s="31" t="s">
        <v>98</v>
      </c>
      <c r="C7" s="31" t="s">
        <v>99</v>
      </c>
      <c r="D7" s="31" t="s">
        <v>100</v>
      </c>
      <c r="E7" s="31" t="s">
        <v>101</v>
      </c>
      <c r="F7" s="31" t="s">
        <v>102</v>
      </c>
      <c r="G7" s="31" t="s">
        <v>103</v>
      </c>
      <c r="H7" s="31" t="s">
        <v>104</v>
      </c>
      <c r="I7" s="29"/>
      <c r="J7" s="32"/>
      <c r="K7" s="29"/>
    </row>
    <row r="8" spans="1:11" s="1" customFormat="1">
      <c r="A8" s="6" t="s">
        <v>10</v>
      </c>
      <c r="B8" s="7"/>
      <c r="C8" s="7"/>
      <c r="D8" s="7" t="str">
        <f t="shared" ref="D8:D39" si="0">IF(ISBLANK(B8),T(B8),SUM(B8:C8))</f>
        <v/>
      </c>
      <c r="E8" s="7"/>
      <c r="F8" s="7"/>
      <c r="G8" s="7"/>
      <c r="H8" s="7" t="str">
        <f t="shared" ref="H8:H39" si="1">IF(ISBLANK(E8),T(E8),SUM(E8:G8))</f>
        <v/>
      </c>
      <c r="I8" s="7"/>
      <c r="J8" s="7"/>
      <c r="K8" s="7" t="str">
        <f t="shared" ref="K8:K39" si="2">IF(ISTEXT(D8),T(D8),+D8+H8+I8+J8)</f>
        <v/>
      </c>
    </row>
    <row r="9" spans="1:11" s="1" customFormat="1">
      <c r="A9" s="6" t="s">
        <v>11</v>
      </c>
      <c r="B9" s="7"/>
      <c r="C9" s="7"/>
      <c r="D9" s="7" t="str">
        <f t="shared" si="0"/>
        <v/>
      </c>
      <c r="E9" s="7"/>
      <c r="F9" s="7"/>
      <c r="G9" s="7"/>
      <c r="H9" s="7" t="str">
        <f t="shared" si="1"/>
        <v/>
      </c>
      <c r="I9" s="7"/>
      <c r="J9" s="7"/>
      <c r="K9" s="7" t="str">
        <f t="shared" si="2"/>
        <v/>
      </c>
    </row>
    <row r="10" spans="1:11" s="1" customFormat="1">
      <c r="A10" s="6" t="s">
        <v>12</v>
      </c>
      <c r="B10" s="7"/>
      <c r="C10" s="7"/>
      <c r="D10" s="7" t="str">
        <f t="shared" si="0"/>
        <v/>
      </c>
      <c r="E10" s="7"/>
      <c r="F10" s="7"/>
      <c r="G10" s="7"/>
      <c r="H10" s="7" t="str">
        <f t="shared" si="1"/>
        <v/>
      </c>
      <c r="I10" s="7"/>
      <c r="J10" s="7"/>
      <c r="K10" s="7" t="str">
        <f t="shared" si="2"/>
        <v/>
      </c>
    </row>
    <row r="11" spans="1:11" s="1" customFormat="1">
      <c r="A11" s="6" t="s">
        <v>13</v>
      </c>
      <c r="B11" s="7"/>
      <c r="C11" s="7"/>
      <c r="D11" s="7" t="str">
        <f t="shared" si="0"/>
        <v/>
      </c>
      <c r="E11" s="7"/>
      <c r="F11" s="7"/>
      <c r="G11" s="7"/>
      <c r="H11" s="7" t="str">
        <f t="shared" si="1"/>
        <v/>
      </c>
      <c r="I11" s="7"/>
      <c r="J11" s="7"/>
      <c r="K11" s="7" t="str">
        <f t="shared" si="2"/>
        <v/>
      </c>
    </row>
    <row r="12" spans="1:11" s="1" customFormat="1">
      <c r="A12" s="7" t="s">
        <v>14</v>
      </c>
      <c r="B12" s="7">
        <v>0</v>
      </c>
      <c r="C12" s="7">
        <v>1650</v>
      </c>
      <c r="D12" s="7">
        <f t="shared" si="0"/>
        <v>1650</v>
      </c>
      <c r="E12" s="7">
        <v>0</v>
      </c>
      <c r="F12" s="7">
        <v>0</v>
      </c>
      <c r="G12" s="7">
        <v>0</v>
      </c>
      <c r="H12" s="7">
        <f t="shared" si="1"/>
        <v>0</v>
      </c>
      <c r="I12" s="7">
        <v>0</v>
      </c>
      <c r="J12" s="7">
        <v>0</v>
      </c>
      <c r="K12" s="7">
        <f t="shared" si="2"/>
        <v>1650</v>
      </c>
    </row>
    <row r="13" spans="1:11" s="1" customFormat="1">
      <c r="A13" s="6" t="s">
        <v>15</v>
      </c>
      <c r="B13" s="8">
        <f>SUM(B12:B12)</f>
        <v>0</v>
      </c>
      <c r="C13" s="8">
        <f>SUM(C12:C12)</f>
        <v>1650</v>
      </c>
      <c r="D13" s="8">
        <f t="shared" si="0"/>
        <v>1650</v>
      </c>
      <c r="E13" s="8">
        <f>SUM(E12:E12)</f>
        <v>0</v>
      </c>
      <c r="F13" s="8">
        <f>SUM(F12:F12)</f>
        <v>0</v>
      </c>
      <c r="G13" s="8">
        <f>SUM(G12:G12)</f>
        <v>0</v>
      </c>
      <c r="H13" s="8">
        <f t="shared" si="1"/>
        <v>0</v>
      </c>
      <c r="I13" s="8">
        <f>SUM(I12:I12)</f>
        <v>0</v>
      </c>
      <c r="J13" s="8">
        <f>SUM(J12:J12)</f>
        <v>0</v>
      </c>
      <c r="K13" s="8">
        <f t="shared" si="2"/>
        <v>1650</v>
      </c>
    </row>
    <row r="14" spans="1:11" s="1" customFormat="1">
      <c r="A14" s="6" t="s">
        <v>16</v>
      </c>
      <c r="B14" s="7"/>
      <c r="C14" s="7"/>
      <c r="D14" s="7" t="str">
        <f t="shared" si="0"/>
        <v/>
      </c>
      <c r="E14" s="7"/>
      <c r="F14" s="7"/>
      <c r="G14" s="7"/>
      <c r="H14" s="7" t="str">
        <f t="shared" si="1"/>
        <v/>
      </c>
      <c r="I14" s="7"/>
      <c r="J14" s="7"/>
      <c r="K14" s="7" t="str">
        <f t="shared" si="2"/>
        <v/>
      </c>
    </row>
    <row r="15" spans="1:11" s="1" customFormat="1">
      <c r="A15" s="7" t="s">
        <v>17</v>
      </c>
      <c r="B15" s="7">
        <v>410800</v>
      </c>
      <c r="C15" s="7">
        <v>0</v>
      </c>
      <c r="D15" s="7">
        <f t="shared" si="0"/>
        <v>410800</v>
      </c>
      <c r="E15" s="7">
        <v>0</v>
      </c>
      <c r="F15" s="7">
        <v>0</v>
      </c>
      <c r="G15" s="7">
        <v>0</v>
      </c>
      <c r="H15" s="7">
        <f t="shared" si="1"/>
        <v>0</v>
      </c>
      <c r="I15" s="7">
        <v>0</v>
      </c>
      <c r="J15" s="7">
        <v>0</v>
      </c>
      <c r="K15" s="7">
        <f t="shared" si="2"/>
        <v>410800</v>
      </c>
    </row>
    <row r="16" spans="1:11" s="1" customFormat="1">
      <c r="A16" s="7" t="s">
        <v>18</v>
      </c>
      <c r="B16" s="7">
        <v>1679000</v>
      </c>
      <c r="C16" s="7">
        <v>0</v>
      </c>
      <c r="D16" s="7">
        <f t="shared" si="0"/>
        <v>1679000</v>
      </c>
      <c r="E16" s="7">
        <v>0</v>
      </c>
      <c r="F16" s="7">
        <v>0</v>
      </c>
      <c r="G16" s="7">
        <v>0</v>
      </c>
      <c r="H16" s="7">
        <f t="shared" si="1"/>
        <v>0</v>
      </c>
      <c r="I16" s="7">
        <v>0</v>
      </c>
      <c r="J16" s="7">
        <v>0</v>
      </c>
      <c r="K16" s="7">
        <f t="shared" si="2"/>
        <v>1679000</v>
      </c>
    </row>
    <row r="17" spans="1:11" s="1" customFormat="1">
      <c r="A17" s="6" t="s">
        <v>19</v>
      </c>
      <c r="B17" s="8">
        <f>SUM(B15:B16)</f>
        <v>2089800</v>
      </c>
      <c r="C17" s="8">
        <f>SUM(C15:C16)</f>
        <v>0</v>
      </c>
      <c r="D17" s="8">
        <f t="shared" si="0"/>
        <v>2089800</v>
      </c>
      <c r="E17" s="8">
        <f>SUM(E15:E16)</f>
        <v>0</v>
      </c>
      <c r="F17" s="8">
        <f>SUM(F15:F16)</f>
        <v>0</v>
      </c>
      <c r="G17" s="8">
        <f>SUM(G15:G16)</f>
        <v>0</v>
      </c>
      <c r="H17" s="8">
        <f t="shared" si="1"/>
        <v>0</v>
      </c>
      <c r="I17" s="8">
        <f>SUM(I15:I16)</f>
        <v>0</v>
      </c>
      <c r="J17" s="8">
        <f>SUM(J15:J16)</f>
        <v>0</v>
      </c>
      <c r="K17" s="8">
        <f t="shared" si="2"/>
        <v>2089800</v>
      </c>
    </row>
    <row r="18" spans="1:11" s="1" customFormat="1">
      <c r="A18" s="6" t="s">
        <v>20</v>
      </c>
      <c r="B18" s="7"/>
      <c r="C18" s="7"/>
      <c r="D18" s="7" t="str">
        <f t="shared" si="0"/>
        <v/>
      </c>
      <c r="E18" s="7"/>
      <c r="F18" s="7"/>
      <c r="G18" s="7"/>
      <c r="H18" s="7" t="str">
        <f t="shared" si="1"/>
        <v/>
      </c>
      <c r="I18" s="7"/>
      <c r="J18" s="7"/>
      <c r="K18" s="7" t="str">
        <f t="shared" si="2"/>
        <v/>
      </c>
    </row>
    <row r="19" spans="1:11" s="1" customFormat="1">
      <c r="A19" s="7" t="s">
        <v>21</v>
      </c>
      <c r="B19" s="7">
        <v>0</v>
      </c>
      <c r="C19" s="7">
        <v>3903980</v>
      </c>
      <c r="D19" s="7">
        <f t="shared" si="0"/>
        <v>3903980</v>
      </c>
      <c r="E19" s="7">
        <v>0</v>
      </c>
      <c r="F19" s="7">
        <v>0</v>
      </c>
      <c r="G19" s="7">
        <v>1234580</v>
      </c>
      <c r="H19" s="7">
        <f t="shared" si="1"/>
        <v>1234580</v>
      </c>
      <c r="I19" s="7">
        <v>0</v>
      </c>
      <c r="J19" s="7">
        <v>0</v>
      </c>
      <c r="K19" s="7">
        <f t="shared" si="2"/>
        <v>5138560</v>
      </c>
    </row>
    <row r="20" spans="1:11" s="1" customFormat="1">
      <c r="A20" s="7" t="s">
        <v>22</v>
      </c>
      <c r="B20" s="7">
        <v>0</v>
      </c>
      <c r="C20" s="7">
        <v>6017420</v>
      </c>
      <c r="D20" s="7">
        <f t="shared" si="0"/>
        <v>6017420</v>
      </c>
      <c r="E20" s="7">
        <v>0</v>
      </c>
      <c r="F20" s="7">
        <v>0</v>
      </c>
      <c r="G20" s="7">
        <v>475018</v>
      </c>
      <c r="H20" s="7">
        <f t="shared" si="1"/>
        <v>475018</v>
      </c>
      <c r="I20" s="7">
        <v>0</v>
      </c>
      <c r="J20" s="7">
        <v>0</v>
      </c>
      <c r="K20" s="7">
        <f t="shared" si="2"/>
        <v>6492438</v>
      </c>
    </row>
    <row r="21" spans="1:11" s="1" customFormat="1">
      <c r="A21" s="7" t="s">
        <v>23</v>
      </c>
      <c r="B21" s="7">
        <v>5481454</v>
      </c>
      <c r="C21" s="7">
        <v>0</v>
      </c>
      <c r="D21" s="7">
        <f t="shared" si="0"/>
        <v>5481454</v>
      </c>
      <c r="E21" s="7">
        <v>0</v>
      </c>
      <c r="F21" s="7">
        <v>0</v>
      </c>
      <c r="G21" s="7">
        <v>0</v>
      </c>
      <c r="H21" s="7">
        <f t="shared" si="1"/>
        <v>0</v>
      </c>
      <c r="I21" s="7">
        <v>0</v>
      </c>
      <c r="J21" s="7">
        <v>0</v>
      </c>
      <c r="K21" s="7">
        <f t="shared" si="2"/>
        <v>5481454</v>
      </c>
    </row>
    <row r="22" spans="1:11" s="1" customFormat="1">
      <c r="A22" s="7" t="s">
        <v>24</v>
      </c>
      <c r="B22" s="7">
        <v>0</v>
      </c>
      <c r="C22" s="7">
        <v>0</v>
      </c>
      <c r="D22" s="7">
        <f t="shared" si="0"/>
        <v>0</v>
      </c>
      <c r="E22" s="7">
        <v>0</v>
      </c>
      <c r="F22" s="7">
        <v>3711154</v>
      </c>
      <c r="G22" s="7">
        <v>0</v>
      </c>
      <c r="H22" s="7">
        <f t="shared" si="1"/>
        <v>3711154</v>
      </c>
      <c r="I22" s="7">
        <v>0</v>
      </c>
      <c r="J22" s="7">
        <v>0</v>
      </c>
      <c r="K22" s="7">
        <f t="shared" si="2"/>
        <v>3711154</v>
      </c>
    </row>
    <row r="23" spans="1:11" s="1" customFormat="1">
      <c r="A23" s="7" t="s">
        <v>25</v>
      </c>
      <c r="B23" s="7">
        <v>620000</v>
      </c>
      <c r="C23" s="7">
        <v>0</v>
      </c>
      <c r="D23" s="7">
        <f t="shared" si="0"/>
        <v>620000</v>
      </c>
      <c r="E23" s="7">
        <v>0</v>
      </c>
      <c r="F23" s="7">
        <v>0</v>
      </c>
      <c r="G23" s="7">
        <v>0</v>
      </c>
      <c r="H23" s="7">
        <f t="shared" si="1"/>
        <v>0</v>
      </c>
      <c r="I23" s="7">
        <v>0</v>
      </c>
      <c r="J23" s="7">
        <v>0</v>
      </c>
      <c r="K23" s="7">
        <f t="shared" si="2"/>
        <v>620000</v>
      </c>
    </row>
    <row r="24" spans="1:11" s="1" customFormat="1">
      <c r="A24" s="7" t="s">
        <v>26</v>
      </c>
      <c r="B24" s="7">
        <v>0</v>
      </c>
      <c r="C24" s="7">
        <v>0</v>
      </c>
      <c r="D24" s="7">
        <f t="shared" si="0"/>
        <v>0</v>
      </c>
      <c r="E24" s="7">
        <v>15089860</v>
      </c>
      <c r="F24" s="7">
        <v>0</v>
      </c>
      <c r="G24" s="7">
        <v>0</v>
      </c>
      <c r="H24" s="7">
        <f t="shared" si="1"/>
        <v>15089860</v>
      </c>
      <c r="I24" s="7">
        <v>0</v>
      </c>
      <c r="J24" s="7">
        <v>0</v>
      </c>
      <c r="K24" s="7">
        <f t="shared" si="2"/>
        <v>15089860</v>
      </c>
    </row>
    <row r="25" spans="1:11" s="1" customFormat="1">
      <c r="A25" s="6" t="s">
        <v>27</v>
      </c>
      <c r="B25" s="8">
        <f>SUM(B19:B24)</f>
        <v>6101454</v>
      </c>
      <c r="C25" s="8">
        <f>SUM(C19:C24)</f>
        <v>9921400</v>
      </c>
      <c r="D25" s="8">
        <f t="shared" si="0"/>
        <v>16022854</v>
      </c>
      <c r="E25" s="8">
        <f>SUM(E19:E24)</f>
        <v>15089860</v>
      </c>
      <c r="F25" s="8">
        <f>SUM(F19:F24)</f>
        <v>3711154</v>
      </c>
      <c r="G25" s="8">
        <f>SUM(G19:G24)</f>
        <v>1709598</v>
      </c>
      <c r="H25" s="8">
        <f t="shared" si="1"/>
        <v>20510612</v>
      </c>
      <c r="I25" s="8">
        <f>SUM(I19:I24)</f>
        <v>0</v>
      </c>
      <c r="J25" s="8">
        <f>SUM(J19:J24)</f>
        <v>0</v>
      </c>
      <c r="K25" s="8">
        <f t="shared" si="2"/>
        <v>36533466</v>
      </c>
    </row>
    <row r="26" spans="1:11" s="1" customFormat="1">
      <c r="A26" s="6" t="s">
        <v>28</v>
      </c>
      <c r="B26" s="7"/>
      <c r="C26" s="7"/>
      <c r="D26" s="7" t="str">
        <f t="shared" si="0"/>
        <v/>
      </c>
      <c r="E26" s="7"/>
      <c r="F26" s="7"/>
      <c r="G26" s="7"/>
      <c r="H26" s="7" t="str">
        <f t="shared" si="1"/>
        <v/>
      </c>
      <c r="I26" s="7"/>
      <c r="J26" s="7"/>
      <c r="K26" s="7" t="str">
        <f t="shared" si="2"/>
        <v/>
      </c>
    </row>
    <row r="27" spans="1:11" s="1" customFormat="1">
      <c r="A27" s="7" t="s">
        <v>29</v>
      </c>
      <c r="B27" s="7">
        <v>0</v>
      </c>
      <c r="C27" s="7">
        <v>873000</v>
      </c>
      <c r="D27" s="7">
        <f t="shared" si="0"/>
        <v>873000</v>
      </c>
      <c r="E27" s="7">
        <v>0</v>
      </c>
      <c r="F27" s="7">
        <v>0</v>
      </c>
      <c r="G27" s="7">
        <v>0</v>
      </c>
      <c r="H27" s="7">
        <f t="shared" si="1"/>
        <v>0</v>
      </c>
      <c r="I27" s="7">
        <v>0</v>
      </c>
      <c r="J27" s="7">
        <v>0</v>
      </c>
      <c r="K27" s="7">
        <f t="shared" si="2"/>
        <v>873000</v>
      </c>
    </row>
    <row r="28" spans="1:11" s="1" customFormat="1">
      <c r="A28" s="7" t="s">
        <v>30</v>
      </c>
      <c r="B28" s="7">
        <v>0</v>
      </c>
      <c r="C28" s="7">
        <v>3346000</v>
      </c>
      <c r="D28" s="7">
        <f t="shared" si="0"/>
        <v>3346000</v>
      </c>
      <c r="E28" s="7">
        <v>330000</v>
      </c>
      <c r="F28" s="7">
        <v>0</v>
      </c>
      <c r="G28" s="7">
        <v>0</v>
      </c>
      <c r="H28" s="7">
        <f t="shared" si="1"/>
        <v>330000</v>
      </c>
      <c r="I28" s="7">
        <v>0</v>
      </c>
      <c r="J28" s="7">
        <v>0</v>
      </c>
      <c r="K28" s="7">
        <f t="shared" si="2"/>
        <v>3676000</v>
      </c>
    </row>
    <row r="29" spans="1:11" s="1" customFormat="1">
      <c r="A29" s="7" t="s">
        <v>31</v>
      </c>
      <c r="B29" s="7">
        <v>925000</v>
      </c>
      <c r="C29" s="7">
        <v>0</v>
      </c>
      <c r="D29" s="7">
        <v>925000</v>
      </c>
      <c r="E29" s="7">
        <v>0</v>
      </c>
      <c r="F29" s="7">
        <v>0</v>
      </c>
      <c r="G29" s="7">
        <v>0</v>
      </c>
      <c r="H29" s="7">
        <f t="shared" si="1"/>
        <v>0</v>
      </c>
      <c r="I29" s="7">
        <v>0</v>
      </c>
      <c r="J29" s="7">
        <v>0</v>
      </c>
      <c r="K29" s="7">
        <f t="shared" si="2"/>
        <v>925000</v>
      </c>
    </row>
    <row r="30" spans="1:11" s="1" customFormat="1">
      <c r="A30" s="7" t="s">
        <v>32</v>
      </c>
      <c r="B30" s="7">
        <v>0</v>
      </c>
      <c r="C30" s="7">
        <v>0</v>
      </c>
      <c r="D30" s="7">
        <f t="shared" si="0"/>
        <v>0</v>
      </c>
      <c r="E30" s="7">
        <v>165000</v>
      </c>
      <c r="F30" s="7">
        <v>0</v>
      </c>
      <c r="G30" s="7">
        <v>0</v>
      </c>
      <c r="H30" s="7">
        <f t="shared" si="1"/>
        <v>165000</v>
      </c>
      <c r="I30" s="7">
        <v>0</v>
      </c>
      <c r="J30" s="7">
        <v>0</v>
      </c>
      <c r="K30" s="7">
        <f t="shared" si="2"/>
        <v>165000</v>
      </c>
    </row>
    <row r="31" spans="1:11" s="1" customFormat="1">
      <c r="A31" s="7" t="s">
        <v>33</v>
      </c>
      <c r="B31" s="7">
        <v>0</v>
      </c>
      <c r="C31" s="7">
        <v>74571350</v>
      </c>
      <c r="D31" s="7">
        <f t="shared" si="0"/>
        <v>74571350</v>
      </c>
      <c r="E31" s="7">
        <v>0</v>
      </c>
      <c r="F31" s="7">
        <v>0</v>
      </c>
      <c r="G31" s="7">
        <v>8773100</v>
      </c>
      <c r="H31" s="7">
        <f t="shared" si="1"/>
        <v>8773100</v>
      </c>
      <c r="I31" s="7">
        <v>4386550</v>
      </c>
      <c r="J31" s="7">
        <v>0</v>
      </c>
      <c r="K31" s="7">
        <f>IF(ISTEXT(D31),T(D31),+D31+H31+I31+J31)</f>
        <v>87731000</v>
      </c>
    </row>
    <row r="32" spans="1:11" s="1" customFormat="1">
      <c r="A32" s="6" t="s">
        <v>34</v>
      </c>
      <c r="B32" s="8">
        <f>SUM(B27:B31)</f>
        <v>925000</v>
      </c>
      <c r="C32" s="8">
        <f>SUM(C27:C31)</f>
        <v>78790350</v>
      </c>
      <c r="D32" s="8">
        <f t="shared" si="0"/>
        <v>79715350</v>
      </c>
      <c r="E32" s="8">
        <f>SUM(E27:E31)</f>
        <v>495000</v>
      </c>
      <c r="F32" s="8">
        <f>SUM(F27:F31)</f>
        <v>0</v>
      </c>
      <c r="G32" s="8">
        <f>SUM(G27:G31)</f>
        <v>8773100</v>
      </c>
      <c r="H32" s="8">
        <f t="shared" si="1"/>
        <v>9268100</v>
      </c>
      <c r="I32" s="8">
        <f>SUM(I27:I31)</f>
        <v>4386550</v>
      </c>
      <c r="J32" s="8">
        <f>SUM(J27:J31)</f>
        <v>0</v>
      </c>
      <c r="K32" s="8">
        <f t="shared" si="2"/>
        <v>93370000</v>
      </c>
    </row>
    <row r="33" spans="1:11" s="1" customFormat="1">
      <c r="A33" s="6" t="s">
        <v>35</v>
      </c>
      <c r="B33" s="7"/>
      <c r="C33" s="7"/>
      <c r="D33" s="7" t="str">
        <f t="shared" si="0"/>
        <v/>
      </c>
      <c r="E33" s="7"/>
      <c r="F33" s="7"/>
      <c r="G33" s="7"/>
      <c r="H33" s="7" t="str">
        <f t="shared" si="1"/>
        <v/>
      </c>
      <c r="I33" s="7"/>
      <c r="J33" s="7"/>
      <c r="K33" s="7" t="str">
        <f t="shared" si="2"/>
        <v/>
      </c>
    </row>
    <row r="34" spans="1:11" s="1" customFormat="1">
      <c r="A34" s="7" t="s">
        <v>36</v>
      </c>
      <c r="B34" s="7">
        <v>7271224</v>
      </c>
      <c r="C34" s="7">
        <v>0</v>
      </c>
      <c r="D34" s="7">
        <f t="shared" si="0"/>
        <v>7271224</v>
      </c>
      <c r="E34" s="7">
        <v>0</v>
      </c>
      <c r="F34" s="7">
        <v>0</v>
      </c>
      <c r="G34" s="7">
        <v>0</v>
      </c>
      <c r="H34" s="7">
        <f t="shared" si="1"/>
        <v>0</v>
      </c>
      <c r="I34" s="7">
        <v>0</v>
      </c>
      <c r="J34" s="7">
        <v>0</v>
      </c>
      <c r="K34" s="7">
        <f t="shared" si="2"/>
        <v>7271224</v>
      </c>
    </row>
    <row r="35" spans="1:11" s="1" customFormat="1">
      <c r="A35" s="6" t="s">
        <v>37</v>
      </c>
      <c r="B35" s="8">
        <f>SUM(B34:B34)</f>
        <v>7271224</v>
      </c>
      <c r="C35" s="8">
        <f>SUM(C34:C34)</f>
        <v>0</v>
      </c>
      <c r="D35" s="8">
        <f t="shared" si="0"/>
        <v>7271224</v>
      </c>
      <c r="E35" s="8">
        <f>SUM(E34:E34)</f>
        <v>0</v>
      </c>
      <c r="F35" s="8">
        <f>SUM(F34:F34)</f>
        <v>0</v>
      </c>
      <c r="G35" s="8">
        <f>SUM(G34:G34)</f>
        <v>0</v>
      </c>
      <c r="H35" s="8">
        <f t="shared" si="1"/>
        <v>0</v>
      </c>
      <c r="I35" s="8">
        <f>SUM(I34:I34)</f>
        <v>0</v>
      </c>
      <c r="J35" s="8">
        <f>SUM(J34:J34)</f>
        <v>0</v>
      </c>
      <c r="K35" s="8">
        <f t="shared" si="2"/>
        <v>7271224</v>
      </c>
    </row>
    <row r="36" spans="1:11" s="1" customFormat="1">
      <c r="A36" s="6" t="s">
        <v>38</v>
      </c>
      <c r="B36" s="7"/>
      <c r="C36" s="7"/>
      <c r="D36" s="7" t="str">
        <f t="shared" si="0"/>
        <v/>
      </c>
      <c r="E36" s="7"/>
      <c r="F36" s="7"/>
      <c r="G36" s="7"/>
      <c r="H36" s="7" t="str">
        <f t="shared" si="1"/>
        <v/>
      </c>
      <c r="I36" s="7"/>
      <c r="J36" s="7"/>
      <c r="K36" s="7" t="str">
        <f t="shared" si="2"/>
        <v/>
      </c>
    </row>
    <row r="37" spans="1:11" s="1" customFormat="1">
      <c r="A37" s="7" t="s">
        <v>39</v>
      </c>
      <c r="B37" s="7">
        <v>0</v>
      </c>
      <c r="C37" s="7">
        <v>77</v>
      </c>
      <c r="D37" s="7">
        <f t="shared" si="0"/>
        <v>77</v>
      </c>
      <c r="E37" s="7">
        <v>0</v>
      </c>
      <c r="F37" s="7">
        <v>0</v>
      </c>
      <c r="G37" s="7">
        <v>0</v>
      </c>
      <c r="H37" s="7">
        <f t="shared" si="1"/>
        <v>0</v>
      </c>
      <c r="I37" s="7">
        <v>0</v>
      </c>
      <c r="J37" s="7">
        <v>0</v>
      </c>
      <c r="K37" s="7">
        <f t="shared" si="2"/>
        <v>77</v>
      </c>
    </row>
    <row r="38" spans="1:11" s="1" customFormat="1">
      <c r="A38" s="7" t="s">
        <v>40</v>
      </c>
      <c r="B38" s="7">
        <v>353422</v>
      </c>
      <c r="C38" s="7">
        <v>249403</v>
      </c>
      <c r="D38" s="7">
        <f t="shared" si="0"/>
        <v>602825</v>
      </c>
      <c r="E38" s="7">
        <v>1890</v>
      </c>
      <c r="F38" s="7">
        <v>0</v>
      </c>
      <c r="G38" s="7">
        <v>0</v>
      </c>
      <c r="H38" s="7">
        <f t="shared" si="1"/>
        <v>1890</v>
      </c>
      <c r="I38" s="7">
        <v>0</v>
      </c>
      <c r="J38" s="7">
        <v>0</v>
      </c>
      <c r="K38" s="7">
        <f t="shared" si="2"/>
        <v>604715</v>
      </c>
    </row>
    <row r="39" spans="1:11" s="1" customFormat="1">
      <c r="A39" s="7" t="s">
        <v>41</v>
      </c>
      <c r="B39" s="7">
        <v>18670</v>
      </c>
      <c r="C39" s="7">
        <v>0</v>
      </c>
      <c r="D39" s="7">
        <f t="shared" si="0"/>
        <v>18670</v>
      </c>
      <c r="E39" s="7">
        <v>5532</v>
      </c>
      <c r="F39" s="7">
        <v>0</v>
      </c>
      <c r="G39" s="7">
        <v>0</v>
      </c>
      <c r="H39" s="7">
        <f t="shared" si="1"/>
        <v>5532</v>
      </c>
      <c r="I39" s="7">
        <v>0</v>
      </c>
      <c r="J39" s="7">
        <v>0</v>
      </c>
      <c r="K39" s="7">
        <f t="shared" si="2"/>
        <v>24202</v>
      </c>
    </row>
    <row r="40" spans="1:11" s="1" customFormat="1">
      <c r="A40" s="6" t="s">
        <v>42</v>
      </c>
      <c r="B40" s="8">
        <f>SUM(B37:B39)</f>
        <v>372092</v>
      </c>
      <c r="C40" s="8">
        <f>SUM(C37:C39)</f>
        <v>249480</v>
      </c>
      <c r="D40" s="8">
        <f t="shared" ref="D40:D71" si="3">IF(ISBLANK(B40),T(B40),SUM(B40:C40))</f>
        <v>621572</v>
      </c>
      <c r="E40" s="8">
        <f>SUM(E37:E39)</f>
        <v>7422</v>
      </c>
      <c r="F40" s="8">
        <f>SUM(F37:F39)</f>
        <v>0</v>
      </c>
      <c r="G40" s="8">
        <f>SUM(G37:G39)</f>
        <v>0</v>
      </c>
      <c r="H40" s="8">
        <f t="shared" ref="H40:H71" si="4">IF(ISBLANK(E40),T(E40),SUM(E40:G40))</f>
        <v>7422</v>
      </c>
      <c r="I40" s="8">
        <f>SUM(I37:I39)</f>
        <v>0</v>
      </c>
      <c r="J40" s="8">
        <f>SUM(J37:J39)</f>
        <v>0</v>
      </c>
      <c r="K40" s="8">
        <f t="shared" ref="K40:K71" si="5">IF(ISTEXT(D40),T(D40),+D40+H40+I40+J40)</f>
        <v>628994</v>
      </c>
    </row>
    <row r="41" spans="1:11" s="1" customFormat="1">
      <c r="A41" s="6" t="s">
        <v>43</v>
      </c>
      <c r="B41" s="8">
        <f>+B13+B17+B25+B32+B35+B40</f>
        <v>16759570</v>
      </c>
      <c r="C41" s="8">
        <f>+C13+C17+C25+C32+C35+C40</f>
        <v>88962880</v>
      </c>
      <c r="D41" s="8">
        <f t="shared" si="3"/>
        <v>105722450</v>
      </c>
      <c r="E41" s="8">
        <f>+E13+E17+E25+E32+E35+E40</f>
        <v>15592282</v>
      </c>
      <c r="F41" s="8">
        <f>+F13+F17+F25+F32+F35+F40</f>
        <v>3711154</v>
      </c>
      <c r="G41" s="8">
        <f>+G13+G17+G25+G32+G35+G40</f>
        <v>10482698</v>
      </c>
      <c r="H41" s="8">
        <f t="shared" si="4"/>
        <v>29786134</v>
      </c>
      <c r="I41" s="8">
        <f>+I13+I17+I25+I32+I35+I40</f>
        <v>4386550</v>
      </c>
      <c r="J41" s="8">
        <f>+J13+J17+J25+J32+J35+J40</f>
        <v>0</v>
      </c>
      <c r="K41" s="8">
        <f t="shared" si="5"/>
        <v>139895134</v>
      </c>
    </row>
    <row r="42" spans="1:11" s="1" customFormat="1">
      <c r="A42" s="6" t="s">
        <v>44</v>
      </c>
      <c r="B42" s="7"/>
      <c r="C42" s="7"/>
      <c r="D42" s="7" t="str">
        <f t="shared" si="3"/>
        <v/>
      </c>
      <c r="E42" s="7"/>
      <c r="F42" s="7"/>
      <c r="G42" s="7"/>
      <c r="H42" s="7" t="str">
        <f t="shared" si="4"/>
        <v/>
      </c>
      <c r="I42" s="7"/>
      <c r="J42" s="7"/>
      <c r="K42" s="7" t="str">
        <f t="shared" si="5"/>
        <v/>
      </c>
    </row>
    <row r="43" spans="1:11" s="1" customFormat="1">
      <c r="A43" s="6" t="s">
        <v>45</v>
      </c>
      <c r="B43" s="7"/>
      <c r="C43" s="7"/>
      <c r="D43" s="7" t="str">
        <f t="shared" si="3"/>
        <v/>
      </c>
      <c r="E43" s="7"/>
      <c r="F43" s="7"/>
      <c r="G43" s="7"/>
      <c r="H43" s="7" t="str">
        <f t="shared" si="4"/>
        <v/>
      </c>
      <c r="I43" s="7"/>
      <c r="J43" s="7"/>
      <c r="K43" s="7" t="str">
        <f t="shared" si="5"/>
        <v/>
      </c>
    </row>
    <row r="44" spans="1:11" s="1" customFormat="1">
      <c r="A44" s="7" t="s">
        <v>46</v>
      </c>
      <c r="B44" s="7">
        <v>0</v>
      </c>
      <c r="C44" s="7">
        <v>25312386</v>
      </c>
      <c r="D44" s="7">
        <f t="shared" si="3"/>
        <v>25312386</v>
      </c>
      <c r="E44" s="7">
        <v>0</v>
      </c>
      <c r="F44" s="7">
        <v>0</v>
      </c>
      <c r="G44" s="7">
        <v>2207596</v>
      </c>
      <c r="H44" s="7">
        <f t="shared" si="4"/>
        <v>2207596</v>
      </c>
      <c r="I44" s="7">
        <v>0</v>
      </c>
      <c r="J44" s="7">
        <v>0</v>
      </c>
      <c r="K44" s="7">
        <f t="shared" si="5"/>
        <v>27519982</v>
      </c>
    </row>
    <row r="45" spans="1:11" s="1" customFormat="1">
      <c r="A45" s="7" t="s">
        <v>47</v>
      </c>
      <c r="B45" s="7">
        <v>0</v>
      </c>
      <c r="C45" s="7">
        <v>4605676</v>
      </c>
      <c r="D45" s="7">
        <f t="shared" si="3"/>
        <v>4605676</v>
      </c>
      <c r="E45" s="7">
        <v>6854475</v>
      </c>
      <c r="F45" s="7">
        <v>0</v>
      </c>
      <c r="G45" s="7">
        <v>0</v>
      </c>
      <c r="H45" s="7">
        <f t="shared" si="4"/>
        <v>6854475</v>
      </c>
      <c r="I45" s="7">
        <v>0</v>
      </c>
      <c r="J45" s="7">
        <v>0</v>
      </c>
      <c r="K45" s="7">
        <f t="shared" si="5"/>
        <v>11460151</v>
      </c>
    </row>
    <row r="46" spans="1:11" s="1" customFormat="1">
      <c r="A46" s="7" t="s">
        <v>48</v>
      </c>
      <c r="B46" s="7">
        <v>0</v>
      </c>
      <c r="C46" s="7">
        <v>1866000</v>
      </c>
      <c r="D46" s="7">
        <f t="shared" si="3"/>
        <v>1866000</v>
      </c>
      <c r="E46" s="7">
        <v>0</v>
      </c>
      <c r="F46" s="7">
        <v>0</v>
      </c>
      <c r="G46" s="7">
        <v>0</v>
      </c>
      <c r="H46" s="7">
        <f t="shared" si="4"/>
        <v>0</v>
      </c>
      <c r="I46" s="7">
        <v>0</v>
      </c>
      <c r="J46" s="7">
        <v>0</v>
      </c>
      <c r="K46" s="7">
        <f t="shared" si="5"/>
        <v>1866000</v>
      </c>
    </row>
    <row r="47" spans="1:11" s="1" customFormat="1">
      <c r="A47" s="7" t="s">
        <v>49</v>
      </c>
      <c r="B47" s="7">
        <v>0</v>
      </c>
      <c r="C47" s="7">
        <v>1267200</v>
      </c>
      <c r="D47" s="7">
        <f t="shared" si="3"/>
        <v>1267200</v>
      </c>
      <c r="E47" s="7">
        <v>0</v>
      </c>
      <c r="F47" s="7">
        <v>0</v>
      </c>
      <c r="G47" s="7">
        <v>144000</v>
      </c>
      <c r="H47" s="7">
        <f t="shared" si="4"/>
        <v>144000</v>
      </c>
      <c r="I47" s="7">
        <v>0</v>
      </c>
      <c r="J47" s="7">
        <v>0</v>
      </c>
      <c r="K47" s="7">
        <f t="shared" si="5"/>
        <v>1411200</v>
      </c>
    </row>
    <row r="48" spans="1:11" s="1" customFormat="1">
      <c r="A48" s="7" t="s">
        <v>50</v>
      </c>
      <c r="B48" s="7">
        <v>0</v>
      </c>
      <c r="C48" s="7">
        <v>5333803</v>
      </c>
      <c r="D48" s="7">
        <f t="shared" si="3"/>
        <v>5333803</v>
      </c>
      <c r="E48" s="7">
        <v>0</v>
      </c>
      <c r="F48" s="7">
        <v>0</v>
      </c>
      <c r="G48" s="7">
        <v>46647</v>
      </c>
      <c r="H48" s="7">
        <f t="shared" si="4"/>
        <v>46647</v>
      </c>
      <c r="I48" s="7">
        <v>0</v>
      </c>
      <c r="J48" s="7">
        <v>0</v>
      </c>
      <c r="K48" s="7">
        <f t="shared" si="5"/>
        <v>5380450</v>
      </c>
    </row>
    <row r="49" spans="1:11" s="1" customFormat="1">
      <c r="A49" s="7" t="s">
        <v>51</v>
      </c>
      <c r="B49" s="7">
        <v>0</v>
      </c>
      <c r="C49" s="7">
        <v>2684</v>
      </c>
      <c r="D49" s="7">
        <f t="shared" si="3"/>
        <v>2684</v>
      </c>
      <c r="E49" s="7">
        <v>0</v>
      </c>
      <c r="F49" s="7">
        <v>0</v>
      </c>
      <c r="G49" s="7">
        <v>0</v>
      </c>
      <c r="H49" s="7">
        <f t="shared" si="4"/>
        <v>0</v>
      </c>
      <c r="I49" s="7">
        <v>0</v>
      </c>
      <c r="J49" s="7">
        <v>0</v>
      </c>
      <c r="K49" s="7">
        <f t="shared" si="5"/>
        <v>2684</v>
      </c>
    </row>
    <row r="50" spans="1:11" s="1" customFormat="1">
      <c r="A50" s="7" t="s">
        <v>52</v>
      </c>
      <c r="B50" s="7">
        <v>257685</v>
      </c>
      <c r="C50" s="7">
        <v>372999</v>
      </c>
      <c r="D50" s="7">
        <f t="shared" si="3"/>
        <v>630684</v>
      </c>
      <c r="E50" s="7">
        <v>0</v>
      </c>
      <c r="F50" s="7">
        <v>0</v>
      </c>
      <c r="G50" s="7">
        <v>71677</v>
      </c>
      <c r="H50" s="7">
        <f t="shared" si="4"/>
        <v>71677</v>
      </c>
      <c r="I50" s="7">
        <v>0</v>
      </c>
      <c r="J50" s="7">
        <v>0</v>
      </c>
      <c r="K50" s="7">
        <f t="shared" si="5"/>
        <v>702361</v>
      </c>
    </row>
    <row r="51" spans="1:11" s="1" customFormat="1">
      <c r="A51" s="7" t="s">
        <v>53</v>
      </c>
      <c r="B51" s="7">
        <v>0</v>
      </c>
      <c r="C51" s="7">
        <v>0</v>
      </c>
      <c r="D51" s="7">
        <f t="shared" si="3"/>
        <v>0</v>
      </c>
      <c r="E51" s="7">
        <v>562770</v>
      </c>
      <c r="F51" s="7">
        <v>0</v>
      </c>
      <c r="G51" s="7">
        <v>0</v>
      </c>
      <c r="H51" s="7">
        <f t="shared" si="4"/>
        <v>562770</v>
      </c>
      <c r="I51" s="7">
        <v>0</v>
      </c>
      <c r="J51" s="7">
        <v>0</v>
      </c>
      <c r="K51" s="7">
        <f t="shared" si="5"/>
        <v>562770</v>
      </c>
    </row>
    <row r="52" spans="1:11" s="1" customFormat="1">
      <c r="A52" s="7" t="s">
        <v>54</v>
      </c>
      <c r="B52" s="7">
        <v>0</v>
      </c>
      <c r="C52" s="7">
        <v>523096</v>
      </c>
      <c r="D52" s="7">
        <f t="shared" si="3"/>
        <v>523096</v>
      </c>
      <c r="E52" s="7">
        <v>0</v>
      </c>
      <c r="F52" s="7">
        <v>0</v>
      </c>
      <c r="G52" s="7">
        <v>0</v>
      </c>
      <c r="H52" s="7">
        <f t="shared" si="4"/>
        <v>0</v>
      </c>
      <c r="I52" s="7">
        <v>0</v>
      </c>
      <c r="J52" s="7">
        <v>0</v>
      </c>
      <c r="K52" s="7">
        <f t="shared" si="5"/>
        <v>523096</v>
      </c>
    </row>
    <row r="53" spans="1:11" s="1" customFormat="1">
      <c r="A53" s="7" t="s">
        <v>55</v>
      </c>
      <c r="B53" s="7">
        <v>379646</v>
      </c>
      <c r="C53" s="7">
        <v>1955104</v>
      </c>
      <c r="D53" s="7">
        <f t="shared" si="3"/>
        <v>2334750</v>
      </c>
      <c r="E53" s="7">
        <v>925914</v>
      </c>
      <c r="F53" s="7">
        <v>0</v>
      </c>
      <c r="G53" s="7">
        <v>296969</v>
      </c>
      <c r="H53" s="7">
        <f t="shared" si="4"/>
        <v>1222883</v>
      </c>
      <c r="I53" s="7">
        <v>0</v>
      </c>
      <c r="J53" s="7">
        <v>0</v>
      </c>
      <c r="K53" s="7">
        <f t="shared" si="5"/>
        <v>3557633</v>
      </c>
    </row>
    <row r="54" spans="1:11" s="1" customFormat="1">
      <c r="A54" s="7" t="s">
        <v>56</v>
      </c>
      <c r="B54" s="7">
        <v>0</v>
      </c>
      <c r="C54" s="7">
        <v>292267</v>
      </c>
      <c r="D54" s="7">
        <f t="shared" si="3"/>
        <v>292267</v>
      </c>
      <c r="E54" s="7">
        <v>31122</v>
      </c>
      <c r="F54" s="7">
        <v>0</v>
      </c>
      <c r="G54" s="7">
        <v>48323</v>
      </c>
      <c r="H54" s="7">
        <f t="shared" si="4"/>
        <v>79445</v>
      </c>
      <c r="I54" s="7">
        <v>0</v>
      </c>
      <c r="J54" s="7">
        <v>0</v>
      </c>
      <c r="K54" s="7">
        <f t="shared" si="5"/>
        <v>371712</v>
      </c>
    </row>
    <row r="55" spans="1:11" s="1" customFormat="1">
      <c r="A55" s="7" t="s">
        <v>57</v>
      </c>
      <c r="B55" s="7">
        <v>754393</v>
      </c>
      <c r="C55" s="7">
        <v>0</v>
      </c>
      <c r="D55" s="7">
        <f t="shared" si="3"/>
        <v>754393</v>
      </c>
      <c r="E55" s="7">
        <v>50735</v>
      </c>
      <c r="F55" s="7">
        <v>0</v>
      </c>
      <c r="G55" s="7">
        <v>0</v>
      </c>
      <c r="H55" s="7">
        <f t="shared" si="4"/>
        <v>50735</v>
      </c>
      <c r="I55" s="7">
        <v>0</v>
      </c>
      <c r="J55" s="7">
        <v>0</v>
      </c>
      <c r="K55" s="7">
        <f t="shared" si="5"/>
        <v>805128</v>
      </c>
    </row>
    <row r="56" spans="1:11" s="1" customFormat="1">
      <c r="A56" s="7" t="s">
        <v>58</v>
      </c>
      <c r="B56" s="7">
        <v>0</v>
      </c>
      <c r="C56" s="7">
        <v>77350</v>
      </c>
      <c r="D56" s="7">
        <f t="shared" si="3"/>
        <v>77350</v>
      </c>
      <c r="E56" s="7">
        <v>0</v>
      </c>
      <c r="F56" s="7">
        <v>0</v>
      </c>
      <c r="G56" s="7">
        <v>0</v>
      </c>
      <c r="H56" s="7">
        <f t="shared" si="4"/>
        <v>0</v>
      </c>
      <c r="I56" s="7">
        <v>0</v>
      </c>
      <c r="J56" s="7">
        <v>0</v>
      </c>
      <c r="K56" s="7">
        <f t="shared" si="5"/>
        <v>77350</v>
      </c>
    </row>
    <row r="57" spans="1:11" s="1" customFormat="1">
      <c r="A57" s="7" t="s">
        <v>59</v>
      </c>
      <c r="B57" s="7">
        <v>0</v>
      </c>
      <c r="C57" s="7">
        <v>9971940</v>
      </c>
      <c r="D57" s="7">
        <f t="shared" si="3"/>
        <v>9971940</v>
      </c>
      <c r="E57" s="7">
        <v>0</v>
      </c>
      <c r="F57" s="7">
        <v>0</v>
      </c>
      <c r="G57" s="7">
        <v>1490273</v>
      </c>
      <c r="H57" s="7">
        <f t="shared" si="4"/>
        <v>1490273</v>
      </c>
      <c r="I57" s="7">
        <v>0</v>
      </c>
      <c r="J57" s="7">
        <v>0</v>
      </c>
      <c r="K57" s="7">
        <f t="shared" si="5"/>
        <v>11462213</v>
      </c>
    </row>
    <row r="58" spans="1:11" s="1" customFormat="1">
      <c r="A58" s="7" t="s">
        <v>60</v>
      </c>
      <c r="B58" s="7">
        <v>223473</v>
      </c>
      <c r="C58" s="7">
        <v>2949185</v>
      </c>
      <c r="D58" s="7">
        <f t="shared" si="3"/>
        <v>3172658</v>
      </c>
      <c r="E58" s="7">
        <v>0</v>
      </c>
      <c r="F58" s="7">
        <v>490415</v>
      </c>
      <c r="G58" s="7">
        <v>382786</v>
      </c>
      <c r="H58" s="7">
        <f t="shared" si="4"/>
        <v>873201</v>
      </c>
      <c r="I58" s="7">
        <v>0</v>
      </c>
      <c r="J58" s="7">
        <v>0</v>
      </c>
      <c r="K58" s="7">
        <f t="shared" si="5"/>
        <v>4045859</v>
      </c>
    </row>
    <row r="59" spans="1:11" s="1" customFormat="1">
      <c r="A59" s="7" t="s">
        <v>61</v>
      </c>
      <c r="B59" s="7">
        <v>38698</v>
      </c>
      <c r="C59" s="7">
        <v>93673</v>
      </c>
      <c r="D59" s="7">
        <f t="shared" si="3"/>
        <v>132371</v>
      </c>
      <c r="E59" s="7">
        <v>0</v>
      </c>
      <c r="F59" s="7">
        <v>0</v>
      </c>
      <c r="G59" s="7">
        <v>19779</v>
      </c>
      <c r="H59" s="7">
        <f t="shared" si="4"/>
        <v>19779</v>
      </c>
      <c r="I59" s="7">
        <v>0</v>
      </c>
      <c r="J59" s="7">
        <v>0</v>
      </c>
      <c r="K59" s="7">
        <f t="shared" si="5"/>
        <v>152150</v>
      </c>
    </row>
    <row r="60" spans="1:11" s="1" customFormat="1">
      <c r="A60" s="7" t="s">
        <v>62</v>
      </c>
      <c r="B60" s="7">
        <v>731363</v>
      </c>
      <c r="C60" s="7">
        <v>0</v>
      </c>
      <c r="D60" s="7">
        <f t="shared" si="3"/>
        <v>731363</v>
      </c>
      <c r="E60" s="7">
        <v>0</v>
      </c>
      <c r="F60" s="7">
        <v>0</v>
      </c>
      <c r="G60" s="7">
        <v>0</v>
      </c>
      <c r="H60" s="7">
        <f t="shared" si="4"/>
        <v>0</v>
      </c>
      <c r="I60" s="7">
        <v>0</v>
      </c>
      <c r="J60" s="7">
        <v>0</v>
      </c>
      <c r="K60" s="7">
        <f t="shared" si="5"/>
        <v>731363</v>
      </c>
    </row>
    <row r="61" spans="1:11" s="1" customFormat="1">
      <c r="A61" s="7" t="s">
        <v>63</v>
      </c>
      <c r="B61" s="7">
        <v>8434</v>
      </c>
      <c r="C61" s="7">
        <v>5086041</v>
      </c>
      <c r="D61" s="7">
        <f t="shared" si="3"/>
        <v>5094475</v>
      </c>
      <c r="E61" s="7">
        <v>0</v>
      </c>
      <c r="F61" s="7">
        <v>0</v>
      </c>
      <c r="G61" s="7">
        <v>761243</v>
      </c>
      <c r="H61" s="7">
        <f t="shared" si="4"/>
        <v>761243</v>
      </c>
      <c r="I61" s="7">
        <v>0</v>
      </c>
      <c r="J61" s="7">
        <v>0</v>
      </c>
      <c r="K61" s="7">
        <f t="shared" si="5"/>
        <v>5855718</v>
      </c>
    </row>
    <row r="62" spans="1:11" s="1" customFormat="1">
      <c r="A62" s="7" t="s">
        <v>64</v>
      </c>
      <c r="B62" s="7">
        <v>0</v>
      </c>
      <c r="C62" s="7">
        <v>33000</v>
      </c>
      <c r="D62" s="7">
        <f t="shared" si="3"/>
        <v>33000</v>
      </c>
      <c r="E62" s="7">
        <v>0</v>
      </c>
      <c r="F62" s="7">
        <v>0</v>
      </c>
      <c r="G62" s="7">
        <v>0</v>
      </c>
      <c r="H62" s="7">
        <f t="shared" si="4"/>
        <v>0</v>
      </c>
      <c r="I62" s="7">
        <v>0</v>
      </c>
      <c r="J62" s="7">
        <v>0</v>
      </c>
      <c r="K62" s="7">
        <f t="shared" si="5"/>
        <v>33000</v>
      </c>
    </row>
    <row r="63" spans="1:11" s="1" customFormat="1">
      <c r="A63" s="7" t="s">
        <v>65</v>
      </c>
      <c r="B63" s="7">
        <v>19706089</v>
      </c>
      <c r="C63" s="7">
        <v>30232870</v>
      </c>
      <c r="D63" s="7">
        <f t="shared" si="3"/>
        <v>49938959</v>
      </c>
      <c r="E63" s="7">
        <v>0</v>
      </c>
      <c r="F63" s="7">
        <v>0</v>
      </c>
      <c r="G63" s="7">
        <v>4517555</v>
      </c>
      <c r="H63" s="7">
        <f t="shared" si="4"/>
        <v>4517555</v>
      </c>
      <c r="I63" s="7">
        <v>0</v>
      </c>
      <c r="J63" s="7">
        <v>0</v>
      </c>
      <c r="K63" s="7">
        <f t="shared" si="5"/>
        <v>54456514</v>
      </c>
    </row>
    <row r="64" spans="1:11" s="1" customFormat="1">
      <c r="A64" s="7" t="s">
        <v>66</v>
      </c>
      <c r="B64" s="7">
        <v>55000</v>
      </c>
      <c r="C64" s="7">
        <v>0</v>
      </c>
      <c r="D64" s="7">
        <f t="shared" si="3"/>
        <v>55000</v>
      </c>
      <c r="E64" s="7">
        <v>0</v>
      </c>
      <c r="F64" s="7">
        <v>0</v>
      </c>
      <c r="G64" s="7">
        <v>0</v>
      </c>
      <c r="H64" s="7">
        <f t="shared" si="4"/>
        <v>0</v>
      </c>
      <c r="I64" s="7">
        <v>0</v>
      </c>
      <c r="J64" s="7">
        <v>0</v>
      </c>
      <c r="K64" s="7">
        <f t="shared" si="5"/>
        <v>55000</v>
      </c>
    </row>
    <row r="65" spans="1:11" s="1" customFormat="1">
      <c r="A65" s="7" t="s">
        <v>67</v>
      </c>
      <c r="B65" s="7">
        <v>1122247</v>
      </c>
      <c r="C65" s="7">
        <v>416254</v>
      </c>
      <c r="D65" s="7">
        <f t="shared" si="3"/>
        <v>1538501</v>
      </c>
      <c r="E65" s="7">
        <v>171913</v>
      </c>
      <c r="F65" s="7">
        <v>0</v>
      </c>
      <c r="G65" s="7">
        <v>220000</v>
      </c>
      <c r="H65" s="7">
        <f t="shared" si="4"/>
        <v>391913</v>
      </c>
      <c r="I65" s="7">
        <v>0</v>
      </c>
      <c r="J65" s="7">
        <v>0</v>
      </c>
      <c r="K65" s="7">
        <f t="shared" si="5"/>
        <v>1930414</v>
      </c>
    </row>
    <row r="66" spans="1:11" s="1" customFormat="1">
      <c r="A66" s="7" t="s">
        <v>68</v>
      </c>
      <c r="B66" s="7">
        <v>249681</v>
      </c>
      <c r="C66" s="7">
        <v>66720</v>
      </c>
      <c r="D66" s="7">
        <f t="shared" si="3"/>
        <v>316401</v>
      </c>
      <c r="E66" s="7">
        <v>67640</v>
      </c>
      <c r="F66" s="7">
        <v>0</v>
      </c>
      <c r="G66" s="7">
        <v>0</v>
      </c>
      <c r="H66" s="7">
        <f t="shared" si="4"/>
        <v>67640</v>
      </c>
      <c r="I66" s="7">
        <v>0</v>
      </c>
      <c r="J66" s="7">
        <v>0</v>
      </c>
      <c r="K66" s="7">
        <f t="shared" si="5"/>
        <v>384041</v>
      </c>
    </row>
    <row r="67" spans="1:11" s="1" customFormat="1">
      <c r="A67" s="7" t="s">
        <v>69</v>
      </c>
      <c r="B67" s="7">
        <v>0</v>
      </c>
      <c r="C67" s="7">
        <v>0</v>
      </c>
      <c r="D67" s="7">
        <f t="shared" si="3"/>
        <v>0</v>
      </c>
      <c r="E67" s="7">
        <v>8704540</v>
      </c>
      <c r="F67" s="7">
        <v>0</v>
      </c>
      <c r="G67" s="7">
        <v>0</v>
      </c>
      <c r="H67" s="7">
        <f t="shared" si="4"/>
        <v>8704540</v>
      </c>
      <c r="I67" s="7">
        <v>0</v>
      </c>
      <c r="J67" s="7">
        <v>0</v>
      </c>
      <c r="K67" s="7">
        <f t="shared" si="5"/>
        <v>8704540</v>
      </c>
    </row>
    <row r="68" spans="1:11" s="1" customFormat="1">
      <c r="A68" s="7" t="s">
        <v>70</v>
      </c>
      <c r="B68" s="7">
        <v>19000</v>
      </c>
      <c r="C68" s="7">
        <v>0</v>
      </c>
      <c r="D68" s="7">
        <f t="shared" si="3"/>
        <v>19000</v>
      </c>
      <c r="E68" s="7">
        <v>0</v>
      </c>
      <c r="F68" s="7">
        <v>0</v>
      </c>
      <c r="G68" s="7">
        <v>0</v>
      </c>
      <c r="H68" s="7">
        <f t="shared" si="4"/>
        <v>0</v>
      </c>
      <c r="I68" s="7">
        <v>0</v>
      </c>
      <c r="J68" s="7">
        <v>0</v>
      </c>
      <c r="K68" s="7">
        <f t="shared" si="5"/>
        <v>19000</v>
      </c>
    </row>
    <row r="69" spans="1:11" s="1" customFormat="1">
      <c r="A69" s="6" t="s">
        <v>71</v>
      </c>
      <c r="B69" s="8">
        <f>SUM(B44:B68)</f>
        <v>23545709</v>
      </c>
      <c r="C69" s="8">
        <f>SUM(C44:C68)</f>
        <v>90458248</v>
      </c>
      <c r="D69" s="8">
        <f t="shared" si="3"/>
        <v>114003957</v>
      </c>
      <c r="E69" s="8">
        <f>SUM(E44:E68)</f>
        <v>17369109</v>
      </c>
      <c r="F69" s="8">
        <f>SUM(F44:F68)</f>
        <v>490415</v>
      </c>
      <c r="G69" s="8">
        <f>SUM(G44:G68)</f>
        <v>10206848</v>
      </c>
      <c r="H69" s="8">
        <f t="shared" si="4"/>
        <v>28066372</v>
      </c>
      <c r="I69" s="8">
        <f>SUM(I44:I68)</f>
        <v>0</v>
      </c>
      <c r="J69" s="8">
        <f>SUM(J44:J68)</f>
        <v>0</v>
      </c>
      <c r="K69" s="8">
        <f t="shared" si="5"/>
        <v>142070329</v>
      </c>
    </row>
    <row r="70" spans="1:11" s="1" customFormat="1">
      <c r="A70" s="6" t="s">
        <v>72</v>
      </c>
      <c r="B70" s="7"/>
      <c r="C70" s="7"/>
      <c r="D70" s="7" t="str">
        <f t="shared" si="3"/>
        <v/>
      </c>
      <c r="E70" s="7"/>
      <c r="F70" s="7"/>
      <c r="G70" s="7"/>
      <c r="H70" s="7" t="str">
        <f t="shared" si="4"/>
        <v/>
      </c>
      <c r="I70" s="7"/>
      <c r="J70" s="7"/>
      <c r="K70" s="7" t="str">
        <f t="shared" si="5"/>
        <v/>
      </c>
    </row>
    <row r="71" spans="1:11" s="1" customFormat="1">
      <c r="A71" s="7" t="s">
        <v>46</v>
      </c>
      <c r="B71" s="7">
        <v>0</v>
      </c>
      <c r="C71" s="7">
        <v>0</v>
      </c>
      <c r="D71" s="7">
        <f t="shared" si="3"/>
        <v>0</v>
      </c>
      <c r="E71" s="7">
        <v>0</v>
      </c>
      <c r="F71" s="7">
        <v>0</v>
      </c>
      <c r="G71" s="7">
        <v>0</v>
      </c>
      <c r="H71" s="7">
        <f t="shared" si="4"/>
        <v>0</v>
      </c>
      <c r="I71" s="7">
        <v>441516</v>
      </c>
      <c r="J71" s="7">
        <v>0</v>
      </c>
      <c r="K71" s="7">
        <f t="shared" si="5"/>
        <v>441516</v>
      </c>
    </row>
    <row r="72" spans="1:11" s="1" customFormat="1">
      <c r="A72" s="7" t="s">
        <v>73</v>
      </c>
      <c r="B72" s="7">
        <v>0</v>
      </c>
      <c r="C72" s="7">
        <v>0</v>
      </c>
      <c r="D72" s="7">
        <f t="shared" ref="D72:D102" si="6">IF(ISBLANK(B72),T(B72),SUM(B72:C72))</f>
        <v>0</v>
      </c>
      <c r="E72" s="7">
        <v>0</v>
      </c>
      <c r="F72" s="7">
        <v>0</v>
      </c>
      <c r="G72" s="7">
        <v>0</v>
      </c>
      <c r="H72" s="7">
        <f t="shared" ref="H72:H102" si="7">IF(ISBLANK(E72),T(E72),SUM(E72:G72))</f>
        <v>0</v>
      </c>
      <c r="I72" s="7">
        <v>28800</v>
      </c>
      <c r="J72" s="7">
        <v>0</v>
      </c>
      <c r="K72" s="7">
        <f t="shared" ref="K72:K101" si="8">IF(ISTEXT(D72),T(D72),+D72+H72+I72+J72)</f>
        <v>28800</v>
      </c>
    </row>
    <row r="73" spans="1:11" s="1" customFormat="1">
      <c r="A73" s="7" t="s">
        <v>50</v>
      </c>
      <c r="B73" s="7">
        <v>0</v>
      </c>
      <c r="C73" s="7">
        <v>0</v>
      </c>
      <c r="D73" s="7">
        <f t="shared" si="6"/>
        <v>0</v>
      </c>
      <c r="E73" s="7">
        <v>0</v>
      </c>
      <c r="F73" s="7">
        <v>0</v>
      </c>
      <c r="G73" s="7">
        <v>0</v>
      </c>
      <c r="H73" s="7">
        <f t="shared" si="7"/>
        <v>0</v>
      </c>
      <c r="I73" s="7">
        <v>9329</v>
      </c>
      <c r="J73" s="7">
        <v>0</v>
      </c>
      <c r="K73" s="7">
        <f t="shared" si="8"/>
        <v>9329</v>
      </c>
    </row>
    <row r="74" spans="1:11" s="1" customFormat="1">
      <c r="A74" s="7" t="s">
        <v>74</v>
      </c>
      <c r="B74" s="7">
        <v>0</v>
      </c>
      <c r="C74" s="7">
        <v>0</v>
      </c>
      <c r="D74" s="7">
        <f t="shared" si="6"/>
        <v>0</v>
      </c>
      <c r="E74" s="7">
        <v>0</v>
      </c>
      <c r="F74" s="7">
        <v>0</v>
      </c>
      <c r="G74" s="7">
        <v>0</v>
      </c>
      <c r="H74" s="7">
        <f t="shared" si="7"/>
        <v>0</v>
      </c>
      <c r="I74" s="7">
        <v>76700</v>
      </c>
      <c r="J74" s="7">
        <v>0</v>
      </c>
      <c r="K74" s="7">
        <f t="shared" si="8"/>
        <v>76700</v>
      </c>
    </row>
    <row r="75" spans="1:11" s="1" customFormat="1">
      <c r="A75" s="7" t="s">
        <v>52</v>
      </c>
      <c r="B75" s="7">
        <v>0</v>
      </c>
      <c r="C75" s="7">
        <v>0</v>
      </c>
      <c r="D75" s="7">
        <f t="shared" si="6"/>
        <v>0</v>
      </c>
      <c r="E75" s="7">
        <v>0</v>
      </c>
      <c r="F75" s="7">
        <v>0</v>
      </c>
      <c r="G75" s="7">
        <v>0</v>
      </c>
      <c r="H75" s="7">
        <f t="shared" si="7"/>
        <v>0</v>
      </c>
      <c r="I75" s="7">
        <v>14340</v>
      </c>
      <c r="J75" s="7">
        <v>0</v>
      </c>
      <c r="K75" s="7">
        <f t="shared" si="8"/>
        <v>14340</v>
      </c>
    </row>
    <row r="76" spans="1:11" s="1" customFormat="1">
      <c r="A76" s="7" t="s">
        <v>54</v>
      </c>
      <c r="B76" s="7">
        <v>0</v>
      </c>
      <c r="C76" s="7">
        <v>0</v>
      </c>
      <c r="D76" s="7">
        <f t="shared" si="6"/>
        <v>0</v>
      </c>
      <c r="E76" s="7">
        <v>0</v>
      </c>
      <c r="F76" s="7">
        <v>0</v>
      </c>
      <c r="G76" s="7">
        <v>0</v>
      </c>
      <c r="H76" s="7">
        <f t="shared" si="7"/>
        <v>0</v>
      </c>
      <c r="I76" s="7">
        <v>78164</v>
      </c>
      <c r="J76" s="7">
        <v>0</v>
      </c>
      <c r="K76" s="7">
        <f t="shared" si="8"/>
        <v>78164</v>
      </c>
    </row>
    <row r="77" spans="1:11" s="1" customFormat="1">
      <c r="A77" s="7" t="s">
        <v>55</v>
      </c>
      <c r="B77" s="7">
        <v>0</v>
      </c>
      <c r="C77" s="7">
        <v>0</v>
      </c>
      <c r="D77" s="7">
        <f t="shared" si="6"/>
        <v>0</v>
      </c>
      <c r="E77" s="7">
        <v>0</v>
      </c>
      <c r="F77" s="7">
        <v>0</v>
      </c>
      <c r="G77" s="7">
        <v>0</v>
      </c>
      <c r="H77" s="7">
        <f t="shared" si="7"/>
        <v>0</v>
      </c>
      <c r="I77" s="7">
        <v>73798</v>
      </c>
      <c r="J77" s="7">
        <v>0</v>
      </c>
      <c r="K77" s="7">
        <f t="shared" si="8"/>
        <v>73798</v>
      </c>
    </row>
    <row r="78" spans="1:11" s="1" customFormat="1">
      <c r="A78" s="7" t="s">
        <v>60</v>
      </c>
      <c r="B78" s="7">
        <v>0</v>
      </c>
      <c r="C78" s="7">
        <v>0</v>
      </c>
      <c r="D78" s="7">
        <f t="shared" si="6"/>
        <v>0</v>
      </c>
      <c r="E78" s="7">
        <v>0</v>
      </c>
      <c r="F78" s="7">
        <v>0</v>
      </c>
      <c r="G78" s="7">
        <v>0</v>
      </c>
      <c r="H78" s="7">
        <f t="shared" si="7"/>
        <v>0</v>
      </c>
      <c r="I78" s="7">
        <v>76569</v>
      </c>
      <c r="J78" s="7">
        <v>0</v>
      </c>
      <c r="K78" s="7">
        <f t="shared" si="8"/>
        <v>76569</v>
      </c>
    </row>
    <row r="79" spans="1:11" s="1" customFormat="1">
      <c r="A79" s="7" t="s">
        <v>67</v>
      </c>
      <c r="B79" s="7">
        <v>0</v>
      </c>
      <c r="C79" s="7">
        <v>0</v>
      </c>
      <c r="D79" s="7">
        <f t="shared" si="6"/>
        <v>0</v>
      </c>
      <c r="E79" s="7">
        <v>0</v>
      </c>
      <c r="F79" s="7">
        <v>0</v>
      </c>
      <c r="G79" s="7">
        <v>0</v>
      </c>
      <c r="H79" s="7">
        <f t="shared" si="7"/>
        <v>0</v>
      </c>
      <c r="I79" s="7">
        <v>1100</v>
      </c>
      <c r="J79" s="7">
        <v>0</v>
      </c>
      <c r="K79" s="7">
        <f t="shared" si="8"/>
        <v>1100</v>
      </c>
    </row>
    <row r="80" spans="1:11" s="1" customFormat="1">
      <c r="A80" s="6" t="s">
        <v>75</v>
      </c>
      <c r="B80" s="8">
        <f>SUM(B71:B79)</f>
        <v>0</v>
      </c>
      <c r="C80" s="8">
        <f>SUM(C71:C79)</f>
        <v>0</v>
      </c>
      <c r="D80" s="8">
        <f t="shared" si="6"/>
        <v>0</v>
      </c>
      <c r="E80" s="8">
        <f>SUM(E71:E79)</f>
        <v>0</v>
      </c>
      <c r="F80" s="8">
        <f>SUM(F71:F79)</f>
        <v>0</v>
      </c>
      <c r="G80" s="8">
        <f>SUM(G71:G79)</f>
        <v>0</v>
      </c>
      <c r="H80" s="8">
        <f t="shared" si="7"/>
        <v>0</v>
      </c>
      <c r="I80" s="8">
        <f>SUM(I71:I79)</f>
        <v>800316</v>
      </c>
      <c r="J80" s="8">
        <f>SUM(J71:J79)</f>
        <v>0</v>
      </c>
      <c r="K80" s="8">
        <f t="shared" si="8"/>
        <v>800316</v>
      </c>
    </row>
    <row r="81" spans="1:11" s="1" customFormat="1">
      <c r="A81" s="6" t="s">
        <v>76</v>
      </c>
      <c r="B81" s="7"/>
      <c r="C81" s="7"/>
      <c r="D81" s="7" t="str">
        <f t="shared" si="6"/>
        <v/>
      </c>
      <c r="E81" s="7"/>
      <c r="F81" s="7"/>
      <c r="G81" s="7"/>
      <c r="H81" s="7" t="str">
        <f t="shared" si="7"/>
        <v/>
      </c>
      <c r="I81" s="7"/>
      <c r="J81" s="7"/>
      <c r="K81" s="7" t="str">
        <f t="shared" si="8"/>
        <v/>
      </c>
    </row>
    <row r="82" spans="1:11" s="1" customFormat="1">
      <c r="A82" s="7" t="s">
        <v>97</v>
      </c>
      <c r="B82" s="7">
        <v>0</v>
      </c>
      <c r="C82" s="7">
        <v>-775866</v>
      </c>
      <c r="D82" s="7">
        <f t="shared" si="6"/>
        <v>-775866</v>
      </c>
      <c r="E82" s="7">
        <v>0</v>
      </c>
      <c r="F82" s="7">
        <v>0</v>
      </c>
      <c r="G82" s="7">
        <v>775866</v>
      </c>
      <c r="H82" s="7">
        <f t="shared" si="7"/>
        <v>775866</v>
      </c>
      <c r="I82" s="7">
        <v>0</v>
      </c>
      <c r="J82" s="7">
        <v>0</v>
      </c>
      <c r="K82" s="7">
        <f t="shared" si="8"/>
        <v>0</v>
      </c>
    </row>
    <row r="83" spans="1:11" s="1" customFormat="1">
      <c r="A83" s="6" t="s">
        <v>77</v>
      </c>
      <c r="B83" s="8">
        <f>SUM(B82:B82)</f>
        <v>0</v>
      </c>
      <c r="C83" s="8">
        <f>SUM(C82:C82)</f>
        <v>-775866</v>
      </c>
      <c r="D83" s="8">
        <f t="shared" si="6"/>
        <v>-775866</v>
      </c>
      <c r="E83" s="8">
        <f>SUM(E82:E82)</f>
        <v>0</v>
      </c>
      <c r="F83" s="8">
        <f>SUM(F82:F82)</f>
        <v>0</v>
      </c>
      <c r="G83" s="8">
        <f>SUM(G82:G82)</f>
        <v>775866</v>
      </c>
      <c r="H83" s="8">
        <f t="shared" si="7"/>
        <v>775866</v>
      </c>
      <c r="I83" s="8">
        <f>SUM(I82:I82)</f>
        <v>0</v>
      </c>
      <c r="J83" s="8">
        <f>SUM(J82:J82)</f>
        <v>0</v>
      </c>
      <c r="K83" s="8">
        <f t="shared" si="8"/>
        <v>0</v>
      </c>
    </row>
    <row r="84" spans="1:11" s="1" customFormat="1">
      <c r="A84" s="6" t="s">
        <v>78</v>
      </c>
      <c r="B84" s="8">
        <f>+B69+B80+B83</f>
        <v>23545709</v>
      </c>
      <c r="C84" s="8">
        <f>+C69+C80+C83</f>
        <v>89682382</v>
      </c>
      <c r="D84" s="8">
        <f t="shared" si="6"/>
        <v>113228091</v>
      </c>
      <c r="E84" s="8">
        <f>+E69+E80+E83</f>
        <v>17369109</v>
      </c>
      <c r="F84" s="8">
        <f>+F69+F80+F83</f>
        <v>490415</v>
      </c>
      <c r="G84" s="8">
        <f>+G69+G80+G83</f>
        <v>10982714</v>
      </c>
      <c r="H84" s="8">
        <f t="shared" si="7"/>
        <v>28842238</v>
      </c>
      <c r="I84" s="8">
        <f>+I69+I80+I83</f>
        <v>800316</v>
      </c>
      <c r="J84" s="8">
        <f>+J69+J80+J83</f>
        <v>0</v>
      </c>
      <c r="K84" s="8">
        <f t="shared" si="8"/>
        <v>142870645</v>
      </c>
    </row>
    <row r="85" spans="1:11" s="1" customFormat="1">
      <c r="A85" s="6" t="s">
        <v>79</v>
      </c>
      <c r="B85" s="8">
        <f>B41-B84</f>
        <v>-6786139</v>
      </c>
      <c r="C85" s="8">
        <f>C41-C84</f>
        <v>-719502</v>
      </c>
      <c r="D85" s="8">
        <f t="shared" si="6"/>
        <v>-7505641</v>
      </c>
      <c r="E85" s="8">
        <f>E41-E84</f>
        <v>-1776827</v>
      </c>
      <c r="F85" s="8">
        <f>F41-F84</f>
        <v>3220739</v>
      </c>
      <c r="G85" s="8">
        <f>G41-G84</f>
        <v>-500016</v>
      </c>
      <c r="H85" s="8">
        <f t="shared" si="7"/>
        <v>943896</v>
      </c>
      <c r="I85" s="8">
        <f>I41-I84</f>
        <v>3586234</v>
      </c>
      <c r="J85" s="8">
        <f>J41-J84</f>
        <v>0</v>
      </c>
      <c r="K85" s="8">
        <f t="shared" si="8"/>
        <v>-2975511</v>
      </c>
    </row>
    <row r="86" spans="1:11" s="1" customFormat="1">
      <c r="A86" s="6" t="s">
        <v>80</v>
      </c>
      <c r="B86" s="8">
        <v>0</v>
      </c>
      <c r="C86" s="8">
        <v>0</v>
      </c>
      <c r="D86" s="8">
        <f t="shared" si="6"/>
        <v>0</v>
      </c>
      <c r="E86" s="8">
        <v>0</v>
      </c>
      <c r="F86" s="8">
        <v>0</v>
      </c>
      <c r="G86" s="8">
        <v>0</v>
      </c>
      <c r="H86" s="8">
        <f t="shared" si="7"/>
        <v>0</v>
      </c>
      <c r="I86" s="8">
        <v>0</v>
      </c>
      <c r="J86" s="8">
        <v>0</v>
      </c>
      <c r="K86" s="8">
        <f t="shared" si="8"/>
        <v>0</v>
      </c>
    </row>
    <row r="87" spans="1:11" s="1" customFormat="1">
      <c r="A87" s="6" t="s">
        <v>81</v>
      </c>
      <c r="B87" s="8">
        <f>B85+B86</f>
        <v>-6786139</v>
      </c>
      <c r="C87" s="8">
        <f>C85+C86</f>
        <v>-719502</v>
      </c>
      <c r="D87" s="8">
        <f t="shared" si="6"/>
        <v>-7505641</v>
      </c>
      <c r="E87" s="8">
        <f>E85+E86</f>
        <v>-1776827</v>
      </c>
      <c r="F87" s="8">
        <f>F85+F86</f>
        <v>3220739</v>
      </c>
      <c r="G87" s="8">
        <f>G85+G86</f>
        <v>-500016</v>
      </c>
      <c r="H87" s="8">
        <f t="shared" si="7"/>
        <v>943896</v>
      </c>
      <c r="I87" s="8">
        <f>I85+I86</f>
        <v>3586234</v>
      </c>
      <c r="J87" s="8">
        <f>J85+J86</f>
        <v>0</v>
      </c>
      <c r="K87" s="8">
        <f t="shared" si="8"/>
        <v>-2975511</v>
      </c>
    </row>
    <row r="88" spans="1:11" s="1" customFormat="1">
      <c r="A88" s="6" t="s">
        <v>82</v>
      </c>
      <c r="B88" s="7"/>
      <c r="C88" s="7"/>
      <c r="D88" s="7" t="str">
        <f t="shared" si="6"/>
        <v/>
      </c>
      <c r="E88" s="7"/>
      <c r="F88" s="7"/>
      <c r="G88" s="7"/>
      <c r="H88" s="7" t="str">
        <f t="shared" si="7"/>
        <v/>
      </c>
      <c r="I88" s="7"/>
      <c r="J88" s="7"/>
      <c r="K88" s="7" t="str">
        <f t="shared" si="8"/>
        <v/>
      </c>
    </row>
    <row r="89" spans="1:11" s="1" customFormat="1">
      <c r="A89" s="6" t="s">
        <v>83</v>
      </c>
      <c r="B89" s="7"/>
      <c r="C89" s="7"/>
      <c r="D89" s="7" t="str">
        <f t="shared" si="6"/>
        <v/>
      </c>
      <c r="E89" s="7"/>
      <c r="F89" s="7"/>
      <c r="G89" s="7"/>
      <c r="H89" s="7" t="str">
        <f t="shared" si="7"/>
        <v/>
      </c>
      <c r="I89" s="7"/>
      <c r="J89" s="7"/>
      <c r="K89" s="7" t="str">
        <f t="shared" si="8"/>
        <v/>
      </c>
    </row>
    <row r="90" spans="1:11" s="1" customFormat="1">
      <c r="A90" s="6" t="s">
        <v>84</v>
      </c>
      <c r="B90" s="8">
        <v>0</v>
      </c>
      <c r="C90" s="8">
        <v>0</v>
      </c>
      <c r="D90" s="8">
        <f t="shared" si="6"/>
        <v>0</v>
      </c>
      <c r="E90" s="8">
        <v>0</v>
      </c>
      <c r="F90" s="8">
        <v>0</v>
      </c>
      <c r="G90" s="8">
        <v>0</v>
      </c>
      <c r="H90" s="8">
        <f t="shared" si="7"/>
        <v>0</v>
      </c>
      <c r="I90" s="8">
        <v>0</v>
      </c>
      <c r="J90" s="8">
        <v>0</v>
      </c>
      <c r="K90" s="8">
        <f t="shared" si="8"/>
        <v>0</v>
      </c>
    </row>
    <row r="91" spans="1:11" s="1" customFormat="1">
      <c r="A91" s="6" t="s">
        <v>85</v>
      </c>
      <c r="B91" s="7"/>
      <c r="C91" s="7"/>
      <c r="D91" s="7" t="str">
        <f t="shared" si="6"/>
        <v/>
      </c>
      <c r="E91" s="7"/>
      <c r="F91" s="7"/>
      <c r="G91" s="7"/>
      <c r="H91" s="7" t="str">
        <f t="shared" si="7"/>
        <v/>
      </c>
      <c r="I91" s="7"/>
      <c r="J91" s="7"/>
      <c r="K91" s="7" t="str">
        <f t="shared" si="8"/>
        <v/>
      </c>
    </row>
    <row r="92" spans="1:11" s="1" customFormat="1">
      <c r="A92" s="6" t="s">
        <v>86</v>
      </c>
      <c r="B92" s="8">
        <v>0</v>
      </c>
      <c r="C92" s="8">
        <v>0</v>
      </c>
      <c r="D92" s="8">
        <f t="shared" si="6"/>
        <v>0</v>
      </c>
      <c r="E92" s="8">
        <v>0</v>
      </c>
      <c r="F92" s="8">
        <v>0</v>
      </c>
      <c r="G92" s="8">
        <v>0</v>
      </c>
      <c r="H92" s="8">
        <f t="shared" si="7"/>
        <v>0</v>
      </c>
      <c r="I92" s="8">
        <v>0</v>
      </c>
      <c r="J92" s="8">
        <v>0</v>
      </c>
      <c r="K92" s="8">
        <f t="shared" si="8"/>
        <v>0</v>
      </c>
    </row>
    <row r="93" spans="1:11" s="1" customFormat="1">
      <c r="A93" s="6" t="s">
        <v>87</v>
      </c>
      <c r="B93" s="8">
        <f>B90-B92</f>
        <v>0</v>
      </c>
      <c r="C93" s="8">
        <f>C90-C92</f>
        <v>0</v>
      </c>
      <c r="D93" s="8">
        <f t="shared" si="6"/>
        <v>0</v>
      </c>
      <c r="E93" s="8">
        <f>E90-E92</f>
        <v>0</v>
      </c>
      <c r="F93" s="8">
        <f>F90-F92</f>
        <v>0</v>
      </c>
      <c r="G93" s="8">
        <f>G90-G92</f>
        <v>0</v>
      </c>
      <c r="H93" s="8">
        <f t="shared" si="7"/>
        <v>0</v>
      </c>
      <c r="I93" s="8">
        <f>I90-I92</f>
        <v>0</v>
      </c>
      <c r="J93" s="8">
        <f>J90-J92</f>
        <v>0</v>
      </c>
      <c r="K93" s="8">
        <f t="shared" si="8"/>
        <v>0</v>
      </c>
    </row>
    <row r="94" spans="1:11" s="1" customFormat="1">
      <c r="A94" s="6" t="s">
        <v>88</v>
      </c>
      <c r="B94" s="8">
        <f>B87+B93</f>
        <v>-6786139</v>
      </c>
      <c r="C94" s="8">
        <f>C87+C93</f>
        <v>-719502</v>
      </c>
      <c r="D94" s="8">
        <f t="shared" si="6"/>
        <v>-7505641</v>
      </c>
      <c r="E94" s="8">
        <f>E87+E93</f>
        <v>-1776827</v>
      </c>
      <c r="F94" s="8">
        <f>F87+F93</f>
        <v>3220739</v>
      </c>
      <c r="G94" s="8">
        <f>G87+G93</f>
        <v>-500016</v>
      </c>
      <c r="H94" s="8">
        <f t="shared" si="7"/>
        <v>943896</v>
      </c>
      <c r="I94" s="8">
        <f>I87+I93</f>
        <v>3586234</v>
      </c>
      <c r="J94" s="8">
        <f>J87+J93</f>
        <v>0</v>
      </c>
      <c r="K94" s="8">
        <f t="shared" si="8"/>
        <v>-2975511</v>
      </c>
    </row>
    <row r="95" spans="1:11" s="1" customFormat="1">
      <c r="A95" s="6" t="s">
        <v>89</v>
      </c>
      <c r="B95" s="8">
        <f>B94</f>
        <v>-6786139</v>
      </c>
      <c r="C95" s="8">
        <f>C94</f>
        <v>-719502</v>
      </c>
      <c r="D95" s="8">
        <f t="shared" si="6"/>
        <v>-7505641</v>
      </c>
      <c r="E95" s="8">
        <f>E94</f>
        <v>-1776827</v>
      </c>
      <c r="F95" s="8">
        <f>F94</f>
        <v>3220739</v>
      </c>
      <c r="G95" s="8">
        <f>G94</f>
        <v>-500016</v>
      </c>
      <c r="H95" s="8">
        <f t="shared" si="7"/>
        <v>943896</v>
      </c>
      <c r="I95" s="8">
        <f>I94</f>
        <v>3586234</v>
      </c>
      <c r="J95" s="8">
        <f>J94</f>
        <v>0</v>
      </c>
      <c r="K95" s="8">
        <f t="shared" si="8"/>
        <v>-2975511</v>
      </c>
    </row>
    <row r="96" spans="1:11" s="1" customFormat="1">
      <c r="A96" s="7" t="s">
        <v>90</v>
      </c>
      <c r="B96" s="7">
        <v>-19756110</v>
      </c>
      <c r="C96" s="7">
        <v>1181495</v>
      </c>
      <c r="D96" s="7">
        <f t="shared" si="6"/>
        <v>-18574615</v>
      </c>
      <c r="E96" s="7">
        <v>-4959742</v>
      </c>
      <c r="F96" s="7">
        <v>6484553</v>
      </c>
      <c r="G96" s="7">
        <v>2336418</v>
      </c>
      <c r="H96" s="7">
        <f t="shared" si="7"/>
        <v>3861229</v>
      </c>
      <c r="I96" s="7">
        <v>16225466</v>
      </c>
      <c r="J96" s="7">
        <v>0</v>
      </c>
      <c r="K96" s="7">
        <f t="shared" si="8"/>
        <v>1512080</v>
      </c>
    </row>
    <row r="97" spans="1:11" s="1" customFormat="1">
      <c r="A97" s="6" t="s">
        <v>91</v>
      </c>
      <c r="B97" s="8">
        <f>B96+B95</f>
        <v>-26542249</v>
      </c>
      <c r="C97" s="8">
        <f>C96+C95</f>
        <v>461993</v>
      </c>
      <c r="D97" s="8">
        <f t="shared" si="6"/>
        <v>-26080256</v>
      </c>
      <c r="E97" s="8">
        <f>E96+E95</f>
        <v>-6736569</v>
      </c>
      <c r="F97" s="8">
        <f>F96+F95</f>
        <v>9705292</v>
      </c>
      <c r="G97" s="8">
        <f>G96+G95</f>
        <v>1836402</v>
      </c>
      <c r="H97" s="8">
        <f t="shared" si="7"/>
        <v>4805125</v>
      </c>
      <c r="I97" s="8">
        <f>I96+I95</f>
        <v>19811700</v>
      </c>
      <c r="J97" s="8">
        <f>J96+J95</f>
        <v>0</v>
      </c>
      <c r="K97" s="8">
        <f t="shared" si="8"/>
        <v>-1463431</v>
      </c>
    </row>
    <row r="98" spans="1:11" s="1" customFormat="1">
      <c r="A98" s="6" t="s">
        <v>92</v>
      </c>
      <c r="B98" s="7"/>
      <c r="C98" s="7"/>
      <c r="D98" s="7" t="str">
        <f t="shared" si="6"/>
        <v/>
      </c>
      <c r="E98" s="7"/>
      <c r="F98" s="7"/>
      <c r="G98" s="7"/>
      <c r="H98" s="7" t="str">
        <f t="shared" si="7"/>
        <v/>
      </c>
      <c r="I98" s="7"/>
      <c r="J98" s="7"/>
      <c r="K98" s="7" t="str">
        <f t="shared" si="8"/>
        <v/>
      </c>
    </row>
    <row r="99" spans="1:11" s="1" customFormat="1">
      <c r="A99" s="6" t="s">
        <v>93</v>
      </c>
      <c r="B99" s="8">
        <f>0</f>
        <v>0</v>
      </c>
      <c r="C99" s="8">
        <f>0</f>
        <v>0</v>
      </c>
      <c r="D99" s="8">
        <f t="shared" si="6"/>
        <v>0</v>
      </c>
      <c r="E99" s="8">
        <f>0</f>
        <v>0</v>
      </c>
      <c r="F99" s="8">
        <f>0</f>
        <v>0</v>
      </c>
      <c r="G99" s="8">
        <f>0</f>
        <v>0</v>
      </c>
      <c r="H99" s="8">
        <f t="shared" si="7"/>
        <v>0</v>
      </c>
      <c r="I99" s="8">
        <f>0</f>
        <v>0</v>
      </c>
      <c r="J99" s="8">
        <f>0</f>
        <v>0</v>
      </c>
      <c r="K99" s="8">
        <f t="shared" si="8"/>
        <v>0</v>
      </c>
    </row>
    <row r="100" spans="1:11" s="1" customFormat="1">
      <c r="A100" s="7" t="s">
        <v>94</v>
      </c>
      <c r="B100" s="7">
        <v>0</v>
      </c>
      <c r="C100" s="7">
        <v>83000000</v>
      </c>
      <c r="D100" s="7">
        <f t="shared" si="6"/>
        <v>83000000</v>
      </c>
      <c r="E100" s="7">
        <v>0</v>
      </c>
      <c r="F100" s="7">
        <v>0</v>
      </c>
      <c r="G100" s="7">
        <v>0</v>
      </c>
      <c r="H100" s="7">
        <f t="shared" si="7"/>
        <v>0</v>
      </c>
      <c r="I100" s="7">
        <v>0</v>
      </c>
      <c r="J100" s="7">
        <v>0</v>
      </c>
      <c r="K100" s="7">
        <f t="shared" si="8"/>
        <v>83000000</v>
      </c>
    </row>
    <row r="101" spans="1:11" s="1" customFormat="1">
      <c r="A101" s="6" t="s">
        <v>95</v>
      </c>
      <c r="B101" s="8">
        <f>B100+B99</f>
        <v>0</v>
      </c>
      <c r="C101" s="8">
        <f>C100+C99</f>
        <v>83000000</v>
      </c>
      <c r="D101" s="8">
        <f t="shared" si="6"/>
        <v>83000000</v>
      </c>
      <c r="E101" s="8">
        <f>E100+E99</f>
        <v>0</v>
      </c>
      <c r="F101" s="8">
        <f>F100+F99</f>
        <v>0</v>
      </c>
      <c r="G101" s="8">
        <f>G100+G99</f>
        <v>0</v>
      </c>
      <c r="H101" s="8">
        <f t="shared" si="7"/>
        <v>0</v>
      </c>
      <c r="I101" s="8">
        <f>I100+I99</f>
        <v>0</v>
      </c>
      <c r="J101" s="8">
        <f>J100+J99</f>
        <v>0</v>
      </c>
      <c r="K101" s="8">
        <f t="shared" si="8"/>
        <v>83000000</v>
      </c>
    </row>
    <row r="102" spans="1:11" s="1" customFormat="1" ht="13.5" customHeight="1" thickBot="1">
      <c r="A102" s="9" t="s">
        <v>96</v>
      </c>
      <c r="B102" s="10">
        <f>B97+B101</f>
        <v>-26542249</v>
      </c>
      <c r="C102" s="10">
        <f>C97+C101</f>
        <v>83461993</v>
      </c>
      <c r="D102" s="10">
        <f t="shared" si="6"/>
        <v>56919744</v>
      </c>
      <c r="E102" s="10">
        <f>E97+E101</f>
        <v>-6736569</v>
      </c>
      <c r="F102" s="10">
        <f>F97+F101</f>
        <v>9705292</v>
      </c>
      <c r="G102" s="10">
        <f>G97+G101</f>
        <v>1836402</v>
      </c>
      <c r="H102" s="10">
        <f t="shared" si="7"/>
        <v>4805125</v>
      </c>
      <c r="I102" s="10">
        <f>I97+I101</f>
        <v>19811700</v>
      </c>
      <c r="J102" s="10">
        <f>J97+J101</f>
        <v>0</v>
      </c>
      <c r="K102" s="10">
        <f>D102+H102+I102</f>
        <v>81536569</v>
      </c>
    </row>
    <row r="103" spans="1:11" s="1" customFormat="1" ht="14.25" thickTop="1">
      <c r="A103" s="2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</sheetData>
  <mergeCells count="9">
    <mergeCell ref="I5:I6"/>
    <mergeCell ref="J5:J6"/>
    <mergeCell ref="K5:K6"/>
    <mergeCell ref="A1:K1"/>
    <mergeCell ref="A2:K2"/>
    <mergeCell ref="A3:K3"/>
    <mergeCell ref="A5:A6"/>
    <mergeCell ref="B5:D6"/>
    <mergeCell ref="E5:H6"/>
  </mergeCells>
  <phoneticPr fontId="1"/>
  <printOptions horizontalCentered="1"/>
  <pageMargins left="0" right="0" top="0.78740157480314965" bottom="0.78740157480314965" header="0.59055118110236227" footer="0.59055118110236227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正味財産内訳表</vt:lpstr>
      <vt:lpstr>正味財産内訳表!Print_Titles</vt:lpstr>
    </vt:vector>
  </TitlesOfParts>
  <Company>scces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パワフル会計『公益』</dc:title>
  <dc:subject>Ver.5.51</dc:subject>
  <dc:creator>scces</dc:creator>
  <cp:lastModifiedBy>USER</cp:lastModifiedBy>
  <cp:lastPrinted>2022-05-06T07:15:41Z</cp:lastPrinted>
  <dcterms:created xsi:type="dcterms:W3CDTF">2008-10-10T08:04:04Z</dcterms:created>
  <dcterms:modified xsi:type="dcterms:W3CDTF">2024-12-19T06:45:41Z</dcterms:modified>
</cp:coreProperties>
</file>