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 tabRatio="875"/>
  </bookViews>
  <sheets>
    <sheet name="正味財産内訳表" sheetId="18" r:id="rId1"/>
  </sheets>
  <calcPr calcId="145621"/>
</workbook>
</file>

<file path=xl/sharedStrings.xml><?xml version="1.0" encoding="utf-8"?>
<sst xmlns="http://schemas.openxmlformats.org/spreadsheetml/2006/main" count="108" uniqueCount="100">
  <si>
    <t>(単位：円）</t>
    <rPh sb="1" eb="3">
      <t>タンイ</t>
    </rPh>
    <rPh sb="4" eb="5">
      <t>エン</t>
    </rPh>
    <phoneticPr fontId="1"/>
  </si>
  <si>
    <t>科　　　　　　　　　目</t>
    <rPh sb="0" eb="1">
      <t>カ</t>
    </rPh>
    <rPh sb="10" eb="11">
      <t>メ</t>
    </rPh>
    <phoneticPr fontId="1"/>
  </si>
  <si>
    <t>合計</t>
    <rPh sb="0" eb="2">
      <t>ゴウケイ</t>
    </rPh>
    <phoneticPr fontId="1"/>
  </si>
  <si>
    <t>正　味　財　産　増　減　計　算　書　内　訳　表</t>
    <rPh sb="18" eb="19">
      <t>ナイ</t>
    </rPh>
    <rPh sb="20" eb="21">
      <t>ヤク</t>
    </rPh>
    <rPh sb="22" eb="23">
      <t>ヒョウ</t>
    </rPh>
    <phoneticPr fontId="1"/>
  </si>
  <si>
    <t>内部取引等消去</t>
    <phoneticPr fontId="1"/>
  </si>
  <si>
    <t>公益目的事業会計</t>
    <phoneticPr fontId="1"/>
  </si>
  <si>
    <t>収益事業等会計</t>
    <phoneticPr fontId="1"/>
  </si>
  <si>
    <t>公益財団法人 取手市文化事業団</t>
  </si>
  <si>
    <t>2022年04月01日から 2023年03月31日まで</t>
  </si>
  <si>
    <t>法人会計</t>
  </si>
  <si>
    <t>Ⅰ 一般正味財産増減の部</t>
  </si>
  <si>
    <t xml:space="preserve">    １． 経常増減の部</t>
  </si>
  <si>
    <t xml:space="preserve">      (１) 経常収益</t>
  </si>
  <si>
    <t xml:space="preserve">        基本財産運用益</t>
  </si>
  <si>
    <t xml:space="preserve">            基本財産受取利息</t>
  </si>
  <si>
    <t xml:space="preserve">          基本財産運用益計</t>
  </si>
  <si>
    <t xml:space="preserve">        受取会費</t>
  </si>
  <si>
    <t xml:space="preserve">            友の会会費</t>
  </si>
  <si>
    <t xml:space="preserve">            受取参加費</t>
  </si>
  <si>
    <t xml:space="preserve">          受取会費計</t>
  </si>
  <si>
    <t xml:space="preserve">        事業収益</t>
  </si>
  <si>
    <t xml:space="preserve">            福祉会館使用料収益</t>
  </si>
  <si>
    <t xml:space="preserve">            市民会館使用料収益</t>
  </si>
  <si>
    <t xml:space="preserve">            自主文化事業収益</t>
  </si>
  <si>
    <t xml:space="preserve">            自動販売機収益</t>
  </si>
  <si>
    <t xml:space="preserve">            共催料収益</t>
  </si>
  <si>
    <t xml:space="preserve">            カフェ売上</t>
  </si>
  <si>
    <t xml:space="preserve">          事業収益計</t>
  </si>
  <si>
    <t xml:space="preserve">        受取補助金等</t>
  </si>
  <si>
    <t xml:space="preserve">            受取地方公共団体補助金</t>
  </si>
  <si>
    <t xml:space="preserve">            受取地方公共団体助成金</t>
  </si>
  <si>
    <t xml:space="preserve">            受取指定管理料</t>
  </si>
  <si>
    <t xml:space="preserve">          受取補助金等計</t>
  </si>
  <si>
    <t xml:space="preserve">        受取負担金</t>
  </si>
  <si>
    <t xml:space="preserve">            受取負担金</t>
  </si>
  <si>
    <t xml:space="preserve">          受取負担金計</t>
  </si>
  <si>
    <t xml:space="preserve">        雑収益</t>
  </si>
  <si>
    <t xml:space="preserve">            受取利息</t>
  </si>
  <si>
    <t xml:space="preserve">            雑収益</t>
  </si>
  <si>
    <t xml:space="preserve">            受託販売手数料</t>
  </si>
  <si>
    <t xml:space="preserve">          雑収益計</t>
  </si>
  <si>
    <t xml:space="preserve">          経常収益計</t>
  </si>
  <si>
    <t xml:space="preserve">      (２) 経常費用</t>
  </si>
  <si>
    <t xml:space="preserve">        事業費</t>
  </si>
  <si>
    <t xml:space="preserve">            給料手当</t>
  </si>
  <si>
    <t xml:space="preserve">            臨時雇賃金</t>
  </si>
  <si>
    <t xml:space="preserve">            賞与引当金繰入額</t>
  </si>
  <si>
    <t xml:space="preserve">            退職給付金</t>
  </si>
  <si>
    <t xml:space="preserve">            法定福利費</t>
  </si>
  <si>
    <t xml:space="preserve">            旅費交通費</t>
  </si>
  <si>
    <t xml:space="preserve">            通信運搬費</t>
  </si>
  <si>
    <t xml:space="preserve">            減価償却費</t>
  </si>
  <si>
    <t xml:space="preserve">            消耗什器備品費</t>
  </si>
  <si>
    <t xml:space="preserve">            消耗品費</t>
  </si>
  <si>
    <t xml:space="preserve">            修繕費</t>
  </si>
  <si>
    <t xml:space="preserve">            印刷製本費</t>
  </si>
  <si>
    <t xml:space="preserve">            燃料費</t>
  </si>
  <si>
    <t xml:space="preserve">            光熱水料費</t>
  </si>
  <si>
    <t xml:space="preserve">            賃借料</t>
  </si>
  <si>
    <t xml:space="preserve">            保険料</t>
  </si>
  <si>
    <t xml:space="preserve">            諸謝金</t>
  </si>
  <si>
    <t xml:space="preserve">            租税公課</t>
  </si>
  <si>
    <t xml:space="preserve">            支払負担金</t>
  </si>
  <si>
    <t xml:space="preserve">            委託費</t>
  </si>
  <si>
    <t xml:space="preserve">            広告宣伝費</t>
  </si>
  <si>
    <t xml:space="preserve">            支払手数料</t>
  </si>
  <si>
    <t xml:space="preserve">            雑費</t>
  </si>
  <si>
    <t xml:space="preserve">            仕入</t>
  </si>
  <si>
    <t xml:space="preserve">            販売促進費</t>
  </si>
  <si>
    <t xml:space="preserve">          事業費計</t>
  </si>
  <si>
    <t xml:space="preserve">        管理費</t>
  </si>
  <si>
    <t xml:space="preserve">            退職給付費用</t>
  </si>
  <si>
    <t xml:space="preserve">            役員報酬</t>
  </si>
  <si>
    <t xml:space="preserve">          管理費計</t>
  </si>
  <si>
    <t xml:space="preserve">          経常費用計</t>
  </si>
  <si>
    <t xml:space="preserve">            評価損益等調整前当期経常増減額</t>
  </si>
  <si>
    <t xml:space="preserve">          評価損益等計</t>
  </si>
  <si>
    <t xml:space="preserve">            当期経常増減額</t>
  </si>
  <si>
    <t xml:space="preserve">    ２． 経常外増減の部</t>
  </si>
  <si>
    <t xml:space="preserve">      (１) 経常外収益</t>
  </si>
  <si>
    <t xml:space="preserve">          経常外収益計</t>
  </si>
  <si>
    <t xml:space="preserve">      (２) 経常外費用</t>
  </si>
  <si>
    <t xml:space="preserve">          経常外費用計</t>
  </si>
  <si>
    <t xml:space="preserve">            当期経常外増減額</t>
  </si>
  <si>
    <t xml:space="preserve">            税引前当期一般正味財産増減額</t>
  </si>
  <si>
    <t xml:space="preserve">            当期一般正味財産増減額</t>
  </si>
  <si>
    <t xml:space="preserve">            一般正味財産期首残高</t>
  </si>
  <si>
    <t xml:space="preserve">            一般正味財産期末残高</t>
  </si>
  <si>
    <t>Ⅱ 指定正味財産増減の部</t>
  </si>
  <si>
    <t xml:space="preserve">            当期指定正味財産増減額</t>
  </si>
  <si>
    <t xml:space="preserve">            指定正味財産期首残高</t>
  </si>
  <si>
    <t xml:space="preserve">            指定正味財産期末残高</t>
  </si>
  <si>
    <t>Ⅲ 正味財産期末残高</t>
  </si>
  <si>
    <t>自主事業</t>
    <rPh sb="0" eb="4">
      <t>ジシュジギョウ</t>
    </rPh>
    <phoneticPr fontId="1"/>
  </si>
  <si>
    <t>公益目的施設管理</t>
    <rPh sb="0" eb="4">
      <t>コウエキモクテキ</t>
    </rPh>
    <rPh sb="4" eb="8">
      <t>シセツカンリ</t>
    </rPh>
    <phoneticPr fontId="1"/>
  </si>
  <si>
    <t>公益目的事業会計合計</t>
    <rPh sb="0" eb="8">
      <t>コウエキモクテキジギョウカイケイ</t>
    </rPh>
    <rPh sb="8" eb="10">
      <t>ゴウケイ</t>
    </rPh>
    <phoneticPr fontId="1"/>
  </si>
  <si>
    <t>自販機</t>
    <rPh sb="0" eb="3">
      <t>ジハンキ</t>
    </rPh>
    <phoneticPr fontId="1"/>
  </si>
  <si>
    <t>公益目的外施設管理</t>
    <rPh sb="0" eb="5">
      <t>コウエキモクテキガイ</t>
    </rPh>
    <rPh sb="5" eb="7">
      <t>シセツ</t>
    </rPh>
    <rPh sb="7" eb="9">
      <t>カンリ</t>
    </rPh>
    <phoneticPr fontId="1"/>
  </si>
  <si>
    <t>収益事業合計</t>
    <rPh sb="0" eb="4">
      <t>シュウエキジギョウ</t>
    </rPh>
    <rPh sb="4" eb="6">
      <t>ゴウケイ</t>
    </rPh>
    <phoneticPr fontId="1"/>
  </si>
  <si>
    <t>カフェ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</si>
</sst>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Black]&quot;▲&quot;#,##0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2" xfId="0" quotePrefix="1" applyFont="1" applyBorder="1" applyAlignment="1">
      <alignment vertical="center" shrinkToFit="1"/>
    </xf>
    <xf numFmtId="0" fontId="3" fillId="0" borderId="3" xfId="0" quotePrefix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quotePrefix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99"/>
  <sheetViews>
    <sheetView tabSelected="1" zoomScaleNormal="100" workbookViewId="0">
      <selection activeCell="M13" sqref="M13"/>
    </sheetView>
  </sheetViews>
  <sheetFormatPr defaultRowHeight="13.5"/>
  <cols>
    <col min="1" max="1" width="40.75" customWidth="1"/>
    <col min="2" max="9" width="15.875" customWidth="1"/>
    <col min="10" max="10" width="15.875" hidden="1" customWidth="1"/>
    <col min="11" max="11" width="15.875" customWidth="1"/>
  </cols>
  <sheetData>
    <row r="1" spans="1:11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>
      <c r="A2" s="17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>
      <c r="A3" s="19" t="s">
        <v>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4"/>
      <c r="B4" s="3"/>
      <c r="C4" s="3"/>
      <c r="D4" s="3"/>
      <c r="E4" s="3"/>
      <c r="F4" s="3"/>
      <c r="G4" s="3"/>
      <c r="H4" s="3"/>
      <c r="I4" s="3"/>
      <c r="J4" s="3"/>
      <c r="K4" s="5" t="s">
        <v>0</v>
      </c>
    </row>
    <row r="5" spans="1:11" s="1" customFormat="1" ht="12" customHeight="1">
      <c r="A5" s="20" t="s">
        <v>1</v>
      </c>
      <c r="B5" s="22" t="s">
        <v>5</v>
      </c>
      <c r="C5" s="23"/>
      <c r="D5" s="24"/>
      <c r="E5" s="22" t="s">
        <v>6</v>
      </c>
      <c r="F5" s="23"/>
      <c r="G5" s="23"/>
      <c r="H5" s="24"/>
      <c r="I5" s="12" t="s">
        <v>9</v>
      </c>
      <c r="J5" s="14" t="s">
        <v>4</v>
      </c>
      <c r="K5" s="14" t="s">
        <v>2</v>
      </c>
    </row>
    <row r="6" spans="1:11" s="1" customFormat="1" ht="12" customHeight="1">
      <c r="A6" s="21"/>
      <c r="B6" s="25"/>
      <c r="C6" s="26"/>
      <c r="D6" s="27"/>
      <c r="E6" s="25"/>
      <c r="F6" s="26"/>
      <c r="G6" s="26"/>
      <c r="H6" s="27"/>
      <c r="I6" s="13"/>
      <c r="J6" s="13"/>
      <c r="K6" s="13"/>
    </row>
    <row r="7" spans="1:11" s="32" customFormat="1">
      <c r="A7" s="29"/>
      <c r="B7" s="30" t="s">
        <v>93</v>
      </c>
      <c r="C7" s="30" t="s">
        <v>94</v>
      </c>
      <c r="D7" s="30" t="s">
        <v>95</v>
      </c>
      <c r="E7" s="30" t="s">
        <v>99</v>
      </c>
      <c r="F7" s="30" t="s">
        <v>96</v>
      </c>
      <c r="G7" s="30" t="s">
        <v>97</v>
      </c>
      <c r="H7" s="30" t="s">
        <v>98</v>
      </c>
      <c r="I7" s="28"/>
      <c r="J7" s="31"/>
      <c r="K7" s="28"/>
    </row>
    <row r="8" spans="1:11">
      <c r="A8" s="7" t="s">
        <v>10</v>
      </c>
      <c r="B8" s="9"/>
      <c r="C8" s="9"/>
      <c r="D8" s="9" t="str">
        <f t="shared" ref="D8:D39" si="0">IF(ISBLANK(B8),T(B8),SUM(B8:C8))</f>
        <v/>
      </c>
      <c r="E8" s="9"/>
      <c r="F8" s="9"/>
      <c r="G8" s="9"/>
      <c r="H8" s="9" t="str">
        <f t="shared" ref="H8:H39" si="1">IF(ISBLANK(E8),T(E8),SUM(E8:G8))</f>
        <v/>
      </c>
      <c r="I8" s="9"/>
      <c r="J8" s="9"/>
      <c r="K8" s="9" t="str">
        <f>IF(ISTEXT(D8),T(D8),+D8+H8+I8+J8)</f>
        <v/>
      </c>
    </row>
    <row r="9" spans="1:11">
      <c r="A9" s="7" t="s">
        <v>11</v>
      </c>
      <c r="B9" s="9"/>
      <c r="C9" s="9"/>
      <c r="D9" s="9" t="str">
        <f t="shared" si="0"/>
        <v/>
      </c>
      <c r="E9" s="9"/>
      <c r="F9" s="9"/>
      <c r="G9" s="9"/>
      <c r="H9" s="9" t="str">
        <f t="shared" si="1"/>
        <v/>
      </c>
      <c r="I9" s="9"/>
      <c r="J9" s="9"/>
      <c r="K9" s="9" t="str">
        <f>IF(ISTEXT(D9),T(D9),+D9+H9+I9+J9)</f>
        <v/>
      </c>
    </row>
    <row r="10" spans="1:11">
      <c r="A10" s="7" t="s">
        <v>12</v>
      </c>
      <c r="B10" s="9"/>
      <c r="C10" s="9"/>
      <c r="D10" s="9" t="str">
        <f t="shared" si="0"/>
        <v/>
      </c>
      <c r="E10" s="9"/>
      <c r="F10" s="9"/>
      <c r="G10" s="9"/>
      <c r="H10" s="9" t="str">
        <f t="shared" si="1"/>
        <v/>
      </c>
      <c r="I10" s="9"/>
      <c r="J10" s="9"/>
      <c r="K10" s="9" t="str">
        <f>IF(ISTEXT(D10),T(D10),+D10+H10+I10+J10)</f>
        <v/>
      </c>
    </row>
    <row r="11" spans="1:11">
      <c r="A11" s="7" t="s">
        <v>13</v>
      </c>
      <c r="B11" s="9"/>
      <c r="C11" s="9"/>
      <c r="D11" s="9" t="str">
        <f t="shared" si="0"/>
        <v/>
      </c>
      <c r="E11" s="9"/>
      <c r="F11" s="9"/>
      <c r="G11" s="9"/>
      <c r="H11" s="9" t="str">
        <f t="shared" si="1"/>
        <v/>
      </c>
      <c r="I11" s="9"/>
      <c r="J11" s="9"/>
      <c r="K11" s="9" t="str">
        <f>IF(ISTEXT(D11),T(D11),+D11+H11+I11+J11)</f>
        <v/>
      </c>
    </row>
    <row r="12" spans="1:11">
      <c r="A12" s="2" t="s">
        <v>14</v>
      </c>
      <c r="B12" s="9">
        <v>0</v>
      </c>
      <c r="C12" s="9">
        <v>11543</v>
      </c>
      <c r="D12" s="9">
        <f t="shared" si="0"/>
        <v>11543</v>
      </c>
      <c r="E12" s="9">
        <v>0</v>
      </c>
      <c r="F12" s="9">
        <v>0</v>
      </c>
      <c r="G12" s="9">
        <v>0</v>
      </c>
      <c r="H12" s="9">
        <f t="shared" si="1"/>
        <v>0</v>
      </c>
      <c r="I12" s="9">
        <v>0</v>
      </c>
      <c r="J12" s="9">
        <v>0</v>
      </c>
      <c r="K12" s="9">
        <f>IF(ISTEXT(D12),T(D12),+D12+H12+I12+J12)</f>
        <v>11543</v>
      </c>
    </row>
    <row r="13" spans="1:11">
      <c r="A13" s="7" t="s">
        <v>15</v>
      </c>
      <c r="B13" s="10">
        <f>SUM(B12:B12)</f>
        <v>0</v>
      </c>
      <c r="C13" s="10">
        <f>SUM(C12:C12)</f>
        <v>11543</v>
      </c>
      <c r="D13" s="10">
        <f t="shared" si="0"/>
        <v>11543</v>
      </c>
      <c r="E13" s="10">
        <f>SUM(E12:E12)</f>
        <v>0</v>
      </c>
      <c r="F13" s="10">
        <f>SUM(F12:F12)</f>
        <v>0</v>
      </c>
      <c r="G13" s="10">
        <f>SUM(G12:G12)</f>
        <v>0</v>
      </c>
      <c r="H13" s="10">
        <f t="shared" si="1"/>
        <v>0</v>
      </c>
      <c r="I13" s="10">
        <f>SUM(I12:I12)</f>
        <v>0</v>
      </c>
      <c r="J13" s="10">
        <f>SUM(J12:J12)</f>
        <v>0</v>
      </c>
      <c r="K13" s="10">
        <f>IF(ISTEXT(D13),T(D13),+D13+H13+I13+J13)</f>
        <v>11543</v>
      </c>
    </row>
    <row r="14" spans="1:11">
      <c r="A14" s="7" t="s">
        <v>16</v>
      </c>
      <c r="B14" s="9"/>
      <c r="C14" s="9"/>
      <c r="D14" s="9" t="str">
        <f t="shared" si="0"/>
        <v/>
      </c>
      <c r="E14" s="9"/>
      <c r="F14" s="9"/>
      <c r="G14" s="9"/>
      <c r="H14" s="9" t="str">
        <f t="shared" si="1"/>
        <v/>
      </c>
      <c r="I14" s="9"/>
      <c r="J14" s="9"/>
      <c r="K14" s="9" t="str">
        <f>IF(ISTEXT(D14),T(D14),+D14+H14+I14+J14)</f>
        <v/>
      </c>
    </row>
    <row r="15" spans="1:11">
      <c r="A15" s="2" t="s">
        <v>17</v>
      </c>
      <c r="B15" s="9">
        <v>462500</v>
      </c>
      <c r="C15" s="9">
        <v>0</v>
      </c>
      <c r="D15" s="9">
        <f t="shared" si="0"/>
        <v>462500</v>
      </c>
      <c r="E15" s="9">
        <v>0</v>
      </c>
      <c r="F15" s="9">
        <v>0</v>
      </c>
      <c r="G15" s="9">
        <v>0</v>
      </c>
      <c r="H15" s="9">
        <f t="shared" si="1"/>
        <v>0</v>
      </c>
      <c r="I15" s="9">
        <v>0</v>
      </c>
      <c r="J15" s="9">
        <v>0</v>
      </c>
      <c r="K15" s="9">
        <f>IF(ISTEXT(D15),T(D15),+D15+H15+I15+J15)</f>
        <v>462500</v>
      </c>
    </row>
    <row r="16" spans="1:11">
      <c r="A16" s="2" t="s">
        <v>18</v>
      </c>
      <c r="B16" s="9">
        <v>525500</v>
      </c>
      <c r="C16" s="9">
        <v>0</v>
      </c>
      <c r="D16" s="9">
        <f t="shared" si="0"/>
        <v>525500</v>
      </c>
      <c r="E16" s="9">
        <v>0</v>
      </c>
      <c r="F16" s="9">
        <v>0</v>
      </c>
      <c r="G16" s="9">
        <v>0</v>
      </c>
      <c r="H16" s="9">
        <f t="shared" si="1"/>
        <v>0</v>
      </c>
      <c r="I16" s="9">
        <v>0</v>
      </c>
      <c r="J16" s="9">
        <v>0</v>
      </c>
      <c r="K16" s="9">
        <f>IF(ISTEXT(D16),T(D16),+D16+H16+I16+J16)</f>
        <v>525500</v>
      </c>
    </row>
    <row r="17" spans="1:11">
      <c r="A17" s="7" t="s">
        <v>19</v>
      </c>
      <c r="B17" s="10">
        <f>SUM(B15:B16)</f>
        <v>988000</v>
      </c>
      <c r="C17" s="10">
        <f>SUM(C15:C16)</f>
        <v>0</v>
      </c>
      <c r="D17" s="10">
        <f t="shared" si="0"/>
        <v>988000</v>
      </c>
      <c r="E17" s="10">
        <f>SUM(E15:E16)</f>
        <v>0</v>
      </c>
      <c r="F17" s="10">
        <f>SUM(F15:F16)</f>
        <v>0</v>
      </c>
      <c r="G17" s="10">
        <f>SUM(G15:G16)</f>
        <v>0</v>
      </c>
      <c r="H17" s="10">
        <f t="shared" si="1"/>
        <v>0</v>
      </c>
      <c r="I17" s="10">
        <f>SUM(I15:I16)</f>
        <v>0</v>
      </c>
      <c r="J17" s="10">
        <f>SUM(J15:J16)</f>
        <v>0</v>
      </c>
      <c r="K17" s="10">
        <f>IF(ISTEXT(D17),T(D17),+D17+H17+I17+J17)</f>
        <v>988000</v>
      </c>
    </row>
    <row r="18" spans="1:11">
      <c r="A18" s="7" t="s">
        <v>20</v>
      </c>
      <c r="B18" s="9"/>
      <c r="C18" s="9"/>
      <c r="D18" s="9" t="str">
        <f t="shared" si="0"/>
        <v/>
      </c>
      <c r="E18" s="9"/>
      <c r="F18" s="9"/>
      <c r="G18" s="9"/>
      <c r="H18" s="9" t="str">
        <f t="shared" si="1"/>
        <v/>
      </c>
      <c r="I18" s="9"/>
      <c r="J18" s="9"/>
      <c r="K18" s="9" t="str">
        <f>IF(ISTEXT(D18),T(D18),+D18+H18+I18+J18)</f>
        <v/>
      </c>
    </row>
    <row r="19" spans="1:11">
      <c r="A19" s="2" t="s">
        <v>21</v>
      </c>
      <c r="B19" s="9">
        <v>0</v>
      </c>
      <c r="C19" s="9">
        <v>5543780</v>
      </c>
      <c r="D19" s="9">
        <f t="shared" si="0"/>
        <v>5543780</v>
      </c>
      <c r="E19" s="9">
        <v>0</v>
      </c>
      <c r="F19" s="9">
        <v>0</v>
      </c>
      <c r="G19" s="9">
        <v>1452040</v>
      </c>
      <c r="H19" s="9">
        <f t="shared" si="1"/>
        <v>1452040</v>
      </c>
      <c r="I19" s="9">
        <v>0</v>
      </c>
      <c r="J19" s="9">
        <v>0</v>
      </c>
      <c r="K19" s="9">
        <f>IF(ISTEXT(D19),T(D19),+D19+H19+I19+J19)</f>
        <v>6995820</v>
      </c>
    </row>
    <row r="20" spans="1:11">
      <c r="A20" s="2" t="s">
        <v>22</v>
      </c>
      <c r="B20" s="9">
        <v>0</v>
      </c>
      <c r="C20" s="9">
        <v>6469470</v>
      </c>
      <c r="D20" s="9">
        <f t="shared" si="0"/>
        <v>6469470</v>
      </c>
      <c r="E20" s="9">
        <v>0</v>
      </c>
      <c r="F20" s="9">
        <v>0</v>
      </c>
      <c r="G20" s="9">
        <v>371670</v>
      </c>
      <c r="H20" s="9">
        <f t="shared" si="1"/>
        <v>371670</v>
      </c>
      <c r="I20" s="9">
        <v>0</v>
      </c>
      <c r="J20" s="9">
        <v>0</v>
      </c>
      <c r="K20" s="9">
        <f>IF(ISTEXT(D20),T(D20),+D20+H20+I20+J20)</f>
        <v>6841140</v>
      </c>
    </row>
    <row r="21" spans="1:11">
      <c r="A21" s="2" t="s">
        <v>23</v>
      </c>
      <c r="B21" s="9">
        <v>14691470</v>
      </c>
      <c r="C21" s="9">
        <v>0</v>
      </c>
      <c r="D21" s="9">
        <f t="shared" si="0"/>
        <v>14691470</v>
      </c>
      <c r="E21" s="9">
        <v>0</v>
      </c>
      <c r="F21" s="9">
        <v>0</v>
      </c>
      <c r="G21" s="9">
        <v>0</v>
      </c>
      <c r="H21" s="9">
        <f t="shared" si="1"/>
        <v>0</v>
      </c>
      <c r="I21" s="9">
        <v>0</v>
      </c>
      <c r="J21" s="9">
        <v>0</v>
      </c>
      <c r="K21" s="9">
        <f>IF(ISTEXT(D21),T(D21),+D21+H21+I21+J21)</f>
        <v>14691470</v>
      </c>
    </row>
    <row r="22" spans="1:11">
      <c r="A22" s="2" t="s">
        <v>24</v>
      </c>
      <c r="B22" s="9">
        <v>0</v>
      </c>
      <c r="C22" s="9">
        <v>0</v>
      </c>
      <c r="D22" s="9">
        <f t="shared" si="0"/>
        <v>0</v>
      </c>
      <c r="E22" s="9">
        <v>0</v>
      </c>
      <c r="F22" s="9">
        <v>3528338</v>
      </c>
      <c r="G22" s="9">
        <v>0</v>
      </c>
      <c r="H22" s="9">
        <f t="shared" si="1"/>
        <v>3528338</v>
      </c>
      <c r="I22" s="9">
        <v>0</v>
      </c>
      <c r="J22" s="9">
        <v>0</v>
      </c>
      <c r="K22" s="9">
        <f>IF(ISTEXT(D22),T(D22),+D22+H22+I22+J22)</f>
        <v>3528338</v>
      </c>
    </row>
    <row r="23" spans="1:11">
      <c r="A23" s="2" t="s">
        <v>25</v>
      </c>
      <c r="B23" s="9">
        <v>700000</v>
      </c>
      <c r="C23" s="9">
        <v>0</v>
      </c>
      <c r="D23" s="9">
        <f t="shared" si="0"/>
        <v>700000</v>
      </c>
      <c r="E23" s="9">
        <v>0</v>
      </c>
      <c r="F23" s="9">
        <v>0</v>
      </c>
      <c r="G23" s="9">
        <v>0</v>
      </c>
      <c r="H23" s="9">
        <f t="shared" si="1"/>
        <v>0</v>
      </c>
      <c r="I23" s="9">
        <v>0</v>
      </c>
      <c r="J23" s="9">
        <v>0</v>
      </c>
      <c r="K23" s="9">
        <f>IF(ISTEXT(D23),T(D23),+D23+H23+I23+J23)</f>
        <v>700000</v>
      </c>
    </row>
    <row r="24" spans="1:11">
      <c r="A24" s="2" t="s">
        <v>26</v>
      </c>
      <c r="B24" s="9">
        <v>0</v>
      </c>
      <c r="C24" s="9">
        <v>0</v>
      </c>
      <c r="D24" s="9">
        <f t="shared" si="0"/>
        <v>0</v>
      </c>
      <c r="E24" s="9">
        <v>18396279</v>
      </c>
      <c r="F24" s="9">
        <v>0</v>
      </c>
      <c r="G24" s="9">
        <v>0</v>
      </c>
      <c r="H24" s="9">
        <f t="shared" si="1"/>
        <v>18396279</v>
      </c>
      <c r="I24" s="9">
        <v>0</v>
      </c>
      <c r="J24" s="9">
        <v>0</v>
      </c>
      <c r="K24" s="9">
        <f>IF(ISTEXT(D24),T(D24),+D24+H24+I24+J24)</f>
        <v>18396279</v>
      </c>
    </row>
    <row r="25" spans="1:11">
      <c r="A25" s="7" t="s">
        <v>27</v>
      </c>
      <c r="B25" s="10">
        <f>SUM(B19:B24)</f>
        <v>15391470</v>
      </c>
      <c r="C25" s="10">
        <f>SUM(C19:C24)</f>
        <v>12013250</v>
      </c>
      <c r="D25" s="10">
        <f t="shared" si="0"/>
        <v>27404720</v>
      </c>
      <c r="E25" s="10">
        <f>SUM(E19:E24)</f>
        <v>18396279</v>
      </c>
      <c r="F25" s="10">
        <f>SUM(F19:F24)</f>
        <v>3528338</v>
      </c>
      <c r="G25" s="10">
        <f>SUM(G19:G24)</f>
        <v>1823710</v>
      </c>
      <c r="H25" s="10">
        <f t="shared" si="1"/>
        <v>23748327</v>
      </c>
      <c r="I25" s="10">
        <f>SUM(I19:I24)</f>
        <v>0</v>
      </c>
      <c r="J25" s="10">
        <f>SUM(J19:J24)</f>
        <v>0</v>
      </c>
      <c r="K25" s="10">
        <f>IF(ISTEXT(D25),T(D25),+D25+H25+I25+J25)</f>
        <v>51153047</v>
      </c>
    </row>
    <row r="26" spans="1:11">
      <c r="A26" s="7" t="s">
        <v>28</v>
      </c>
      <c r="B26" s="9"/>
      <c r="C26" s="9"/>
      <c r="D26" s="9" t="str">
        <f t="shared" si="0"/>
        <v/>
      </c>
      <c r="E26" s="9"/>
      <c r="F26" s="9"/>
      <c r="G26" s="9"/>
      <c r="H26" s="9" t="str">
        <f t="shared" si="1"/>
        <v/>
      </c>
      <c r="I26" s="9"/>
      <c r="J26" s="9"/>
      <c r="K26" s="9" t="str">
        <f>IF(ISTEXT(D26),T(D26),+D26+H26+I26+J26)</f>
        <v/>
      </c>
    </row>
    <row r="27" spans="1:11">
      <c r="A27" s="2" t="s">
        <v>29</v>
      </c>
      <c r="B27" s="9">
        <v>0</v>
      </c>
      <c r="C27" s="9">
        <v>1000000</v>
      </c>
      <c r="D27" s="9">
        <f t="shared" si="0"/>
        <v>1000000</v>
      </c>
      <c r="E27" s="9">
        <v>0</v>
      </c>
      <c r="F27" s="9">
        <v>0</v>
      </c>
      <c r="G27" s="9">
        <v>0</v>
      </c>
      <c r="H27" s="9">
        <f t="shared" si="1"/>
        <v>0</v>
      </c>
      <c r="I27" s="9">
        <v>0</v>
      </c>
      <c r="J27" s="9">
        <v>0</v>
      </c>
      <c r="K27" s="9">
        <f>IF(ISTEXT(D27),T(D27),+D27+H27+I27+J27)</f>
        <v>1000000</v>
      </c>
    </row>
    <row r="28" spans="1:11">
      <c r="A28" s="2" t="s">
        <v>30</v>
      </c>
      <c r="B28" s="9">
        <v>2574000</v>
      </c>
      <c r="C28" s="9">
        <v>0</v>
      </c>
      <c r="D28" s="9">
        <f t="shared" si="0"/>
        <v>2574000</v>
      </c>
      <c r="E28" s="9">
        <v>0</v>
      </c>
      <c r="F28" s="9">
        <v>0</v>
      </c>
      <c r="G28" s="9">
        <v>0</v>
      </c>
      <c r="H28" s="9">
        <f t="shared" si="1"/>
        <v>0</v>
      </c>
      <c r="I28" s="9">
        <v>0</v>
      </c>
      <c r="J28" s="9">
        <v>0</v>
      </c>
      <c r="K28" s="9">
        <f>IF(ISTEXT(D28),T(D28),+D28+H28+I28+J28)</f>
        <v>2574000</v>
      </c>
    </row>
    <row r="29" spans="1:11">
      <c r="A29" s="2" t="s">
        <v>31</v>
      </c>
      <c r="B29" s="9">
        <v>0</v>
      </c>
      <c r="C29" s="9">
        <v>76594300</v>
      </c>
      <c r="D29" s="9">
        <f t="shared" si="0"/>
        <v>76594300</v>
      </c>
      <c r="E29" s="9">
        <v>0</v>
      </c>
      <c r="F29" s="9">
        <v>0</v>
      </c>
      <c r="G29" s="9">
        <v>9011097</v>
      </c>
      <c r="H29" s="9">
        <f t="shared" si="1"/>
        <v>9011097</v>
      </c>
      <c r="I29" s="9">
        <v>4505578</v>
      </c>
      <c r="J29" s="9">
        <v>0</v>
      </c>
      <c r="K29" s="9">
        <f>IF(ISTEXT(D29),T(D29),+D29+H29+I29+J29)</f>
        <v>90110975</v>
      </c>
    </row>
    <row r="30" spans="1:11">
      <c r="A30" s="7" t="s">
        <v>32</v>
      </c>
      <c r="B30" s="10">
        <f>SUM(B27:B29)</f>
        <v>2574000</v>
      </c>
      <c r="C30" s="10">
        <f>SUM(C27:C29)</f>
        <v>77594300</v>
      </c>
      <c r="D30" s="10">
        <f t="shared" si="0"/>
        <v>80168300</v>
      </c>
      <c r="E30" s="10">
        <f>SUM(E27:E29)</f>
        <v>0</v>
      </c>
      <c r="F30" s="10">
        <f>SUM(F27:F29)</f>
        <v>0</v>
      </c>
      <c r="G30" s="10">
        <f>SUM(G27:G29)</f>
        <v>9011097</v>
      </c>
      <c r="H30" s="10">
        <f t="shared" si="1"/>
        <v>9011097</v>
      </c>
      <c r="I30" s="10">
        <f>SUM(I27:I29)</f>
        <v>4505578</v>
      </c>
      <c r="J30" s="10">
        <f>SUM(J27:J29)</f>
        <v>0</v>
      </c>
      <c r="K30" s="10">
        <f>IF(ISTEXT(D30),T(D30),+D30+H30+I30+J30)</f>
        <v>93684975</v>
      </c>
    </row>
    <row r="31" spans="1:11">
      <c r="A31" s="7" t="s">
        <v>33</v>
      </c>
      <c r="B31" s="9"/>
      <c r="C31" s="9"/>
      <c r="D31" s="9" t="str">
        <f t="shared" si="0"/>
        <v/>
      </c>
      <c r="E31" s="9"/>
      <c r="F31" s="9"/>
      <c r="G31" s="9"/>
      <c r="H31" s="9" t="str">
        <f t="shared" si="1"/>
        <v/>
      </c>
      <c r="I31" s="9"/>
      <c r="J31" s="9"/>
      <c r="K31" s="9" t="str">
        <f>IF(ISTEXT(D31),T(D31),+D31+H31+I31+J31)</f>
        <v/>
      </c>
    </row>
    <row r="32" spans="1:11">
      <c r="A32" s="2" t="s">
        <v>34</v>
      </c>
      <c r="B32" s="9">
        <v>5500000</v>
      </c>
      <c r="C32" s="9">
        <v>0</v>
      </c>
      <c r="D32" s="9">
        <f t="shared" si="0"/>
        <v>5500000</v>
      </c>
      <c r="E32" s="9">
        <v>0</v>
      </c>
      <c r="F32" s="9">
        <v>0</v>
      </c>
      <c r="G32" s="9">
        <v>0</v>
      </c>
      <c r="H32" s="9">
        <f t="shared" si="1"/>
        <v>0</v>
      </c>
      <c r="I32" s="9">
        <v>0</v>
      </c>
      <c r="J32" s="9">
        <v>0</v>
      </c>
      <c r="K32" s="9">
        <f>IF(ISTEXT(D32),T(D32),+D32+H32+I32+J32)</f>
        <v>5500000</v>
      </c>
    </row>
    <row r="33" spans="1:11">
      <c r="A33" s="7" t="s">
        <v>35</v>
      </c>
      <c r="B33" s="10">
        <f>SUM(B32:B32)</f>
        <v>5500000</v>
      </c>
      <c r="C33" s="10">
        <f>SUM(C32:C32)</f>
        <v>0</v>
      </c>
      <c r="D33" s="10">
        <f t="shared" si="0"/>
        <v>5500000</v>
      </c>
      <c r="E33" s="10">
        <f>SUM(E32:E32)</f>
        <v>0</v>
      </c>
      <c r="F33" s="10">
        <f>SUM(F32:F32)</f>
        <v>0</v>
      </c>
      <c r="G33" s="10">
        <f>SUM(G32:G32)</f>
        <v>0</v>
      </c>
      <c r="H33" s="10">
        <f t="shared" si="1"/>
        <v>0</v>
      </c>
      <c r="I33" s="10">
        <f>SUM(I32:I32)</f>
        <v>0</v>
      </c>
      <c r="J33" s="10">
        <f>SUM(J32:J32)</f>
        <v>0</v>
      </c>
      <c r="K33" s="10">
        <f>IF(ISTEXT(D33),T(D33),+D33+H33+I33+J33)</f>
        <v>5500000</v>
      </c>
    </row>
    <row r="34" spans="1:11">
      <c r="A34" s="7" t="s">
        <v>36</v>
      </c>
      <c r="B34" s="9"/>
      <c r="C34" s="9"/>
      <c r="D34" s="9" t="str">
        <f t="shared" si="0"/>
        <v/>
      </c>
      <c r="E34" s="9"/>
      <c r="F34" s="9"/>
      <c r="G34" s="9"/>
      <c r="H34" s="9" t="str">
        <f t="shared" si="1"/>
        <v/>
      </c>
      <c r="I34" s="9"/>
      <c r="J34" s="9"/>
      <c r="K34" s="9" t="str">
        <f>IF(ISTEXT(D34),T(D34),+D34+H34+I34+J34)</f>
        <v/>
      </c>
    </row>
    <row r="35" spans="1:11">
      <c r="A35" s="2" t="s">
        <v>37</v>
      </c>
      <c r="B35" s="9">
        <v>0</v>
      </c>
      <c r="C35" s="9">
        <v>91</v>
      </c>
      <c r="D35" s="9">
        <f t="shared" si="0"/>
        <v>91</v>
      </c>
      <c r="E35" s="9">
        <v>0</v>
      </c>
      <c r="F35" s="9">
        <v>0</v>
      </c>
      <c r="G35" s="9">
        <v>0</v>
      </c>
      <c r="H35" s="9">
        <f t="shared" si="1"/>
        <v>0</v>
      </c>
      <c r="I35" s="9">
        <v>0</v>
      </c>
      <c r="J35" s="9">
        <v>0</v>
      </c>
      <c r="K35" s="9">
        <f>IF(ISTEXT(D35),T(D35),+D35+H35+I35+J35)</f>
        <v>91</v>
      </c>
    </row>
    <row r="36" spans="1:11">
      <c r="A36" s="2" t="s">
        <v>38</v>
      </c>
      <c r="B36" s="9">
        <v>101354</v>
      </c>
      <c r="C36" s="9">
        <v>321552</v>
      </c>
      <c r="D36" s="9">
        <f t="shared" si="0"/>
        <v>422906</v>
      </c>
      <c r="E36" s="9">
        <v>23895</v>
      </c>
      <c r="F36" s="9">
        <v>0</v>
      </c>
      <c r="G36" s="9">
        <v>0</v>
      </c>
      <c r="H36" s="9">
        <f t="shared" si="1"/>
        <v>23895</v>
      </c>
      <c r="I36" s="9">
        <v>0</v>
      </c>
      <c r="J36" s="9">
        <v>0</v>
      </c>
      <c r="K36" s="9">
        <f>IF(ISTEXT(D36),T(D36),+D36+H36+I36+J36)</f>
        <v>446801</v>
      </c>
    </row>
    <row r="37" spans="1:11">
      <c r="A37" s="2" t="s">
        <v>39</v>
      </c>
      <c r="B37" s="9">
        <v>67395</v>
      </c>
      <c r="C37" s="9">
        <v>0</v>
      </c>
      <c r="D37" s="9">
        <f t="shared" si="0"/>
        <v>67395</v>
      </c>
      <c r="E37" s="9">
        <v>6204</v>
      </c>
      <c r="F37" s="9">
        <v>0</v>
      </c>
      <c r="G37" s="9">
        <v>0</v>
      </c>
      <c r="H37" s="9">
        <f t="shared" si="1"/>
        <v>6204</v>
      </c>
      <c r="I37" s="9">
        <v>0</v>
      </c>
      <c r="J37" s="9">
        <v>0</v>
      </c>
      <c r="K37" s="9">
        <f>IF(ISTEXT(D37),T(D37),+D37+H37+I37+J37)</f>
        <v>73599</v>
      </c>
    </row>
    <row r="38" spans="1:11">
      <c r="A38" s="7" t="s">
        <v>40</v>
      </c>
      <c r="B38" s="10">
        <f>SUM(B35:B37)</f>
        <v>168749</v>
      </c>
      <c r="C38" s="10">
        <f>SUM(C35:C37)</f>
        <v>321643</v>
      </c>
      <c r="D38" s="10">
        <f t="shared" si="0"/>
        <v>490392</v>
      </c>
      <c r="E38" s="10">
        <f>SUM(E35:E37)</f>
        <v>30099</v>
      </c>
      <c r="F38" s="10">
        <f>SUM(F35:F37)</f>
        <v>0</v>
      </c>
      <c r="G38" s="10">
        <f>SUM(G35:G37)</f>
        <v>0</v>
      </c>
      <c r="H38" s="10">
        <f t="shared" si="1"/>
        <v>30099</v>
      </c>
      <c r="I38" s="10">
        <f>SUM(I35:I37)</f>
        <v>0</v>
      </c>
      <c r="J38" s="10">
        <f>SUM(J35:J37)</f>
        <v>0</v>
      </c>
      <c r="K38" s="10">
        <f>IF(ISTEXT(D38),T(D38),+D38+H38+I38+J38)</f>
        <v>520491</v>
      </c>
    </row>
    <row r="39" spans="1:11">
      <c r="A39" s="7" t="s">
        <v>41</v>
      </c>
      <c r="B39" s="10">
        <f>+B13+B17+B25+B30+B33+B38</f>
        <v>24622219</v>
      </c>
      <c r="C39" s="10">
        <f>+C13+C17+C25+C30+C33+C38</f>
        <v>89940736</v>
      </c>
      <c r="D39" s="10">
        <f t="shared" si="0"/>
        <v>114562955</v>
      </c>
      <c r="E39" s="10">
        <f>+E13+E17+E25+E30+E33+E38</f>
        <v>18426378</v>
      </c>
      <c r="F39" s="10">
        <f>+F13+F17+F25+F30+F33+F38</f>
        <v>3528338</v>
      </c>
      <c r="G39" s="10">
        <f>+G13+G17+G25+G30+G33+G38</f>
        <v>10834807</v>
      </c>
      <c r="H39" s="10">
        <f t="shared" si="1"/>
        <v>32789523</v>
      </c>
      <c r="I39" s="10">
        <f>+I13+I17+I25+I30+I33+I38</f>
        <v>4505578</v>
      </c>
      <c r="J39" s="10">
        <f>+J13+J17+J25+J30+J33+J38</f>
        <v>0</v>
      </c>
      <c r="K39" s="10">
        <f>IF(ISTEXT(D39),T(D39),+D39+H39+I39+J39)</f>
        <v>151858056</v>
      </c>
    </row>
    <row r="40" spans="1:11">
      <c r="A40" s="7" t="s">
        <v>42</v>
      </c>
      <c r="B40" s="9"/>
      <c r="C40" s="9"/>
      <c r="D40" s="9" t="str">
        <f t="shared" ref="D40:D71" si="2">IF(ISBLANK(B40),T(B40),SUM(B40:C40))</f>
        <v/>
      </c>
      <c r="E40" s="9"/>
      <c r="F40" s="9"/>
      <c r="G40" s="9"/>
      <c r="H40" s="9" t="str">
        <f t="shared" ref="H40:H71" si="3">IF(ISBLANK(E40),T(E40),SUM(E40:G40))</f>
        <v/>
      </c>
      <c r="I40" s="9"/>
      <c r="J40" s="9"/>
      <c r="K40" s="9" t="str">
        <f>IF(ISTEXT(D40),T(D40),+D40+H40+I40+J40)</f>
        <v/>
      </c>
    </row>
    <row r="41" spans="1:11">
      <c r="A41" s="7" t="s">
        <v>43</v>
      </c>
      <c r="B41" s="9"/>
      <c r="C41" s="9"/>
      <c r="D41" s="9" t="str">
        <f t="shared" si="2"/>
        <v/>
      </c>
      <c r="E41" s="9"/>
      <c r="F41" s="9"/>
      <c r="G41" s="9"/>
      <c r="H41" s="9" t="str">
        <f t="shared" si="3"/>
        <v/>
      </c>
      <c r="I41" s="9"/>
      <c r="J41" s="9"/>
      <c r="K41" s="9" t="str">
        <f>IF(ISTEXT(D41),T(D41),+D41+H41+I41+J41)</f>
        <v/>
      </c>
    </row>
    <row r="42" spans="1:11">
      <c r="A42" s="2" t="s">
        <v>44</v>
      </c>
      <c r="B42" s="9">
        <v>0</v>
      </c>
      <c r="C42" s="9">
        <v>25074625</v>
      </c>
      <c r="D42" s="9">
        <f t="shared" si="2"/>
        <v>25074625</v>
      </c>
      <c r="E42" s="9">
        <v>0</v>
      </c>
      <c r="F42" s="9">
        <v>0</v>
      </c>
      <c r="G42" s="9">
        <v>2185121</v>
      </c>
      <c r="H42" s="9">
        <f t="shared" si="3"/>
        <v>2185121</v>
      </c>
      <c r="I42" s="9">
        <v>0</v>
      </c>
      <c r="J42" s="9">
        <v>0</v>
      </c>
      <c r="K42" s="9">
        <f>IF(ISTEXT(D42),T(D42),+D42+H42+I42+J42)</f>
        <v>27259746</v>
      </c>
    </row>
    <row r="43" spans="1:11">
      <c r="A43" s="2" t="s">
        <v>45</v>
      </c>
      <c r="B43" s="9">
        <v>0</v>
      </c>
      <c r="C43" s="9">
        <v>2672328</v>
      </c>
      <c r="D43" s="9">
        <f t="shared" si="2"/>
        <v>2672328</v>
      </c>
      <c r="E43" s="9">
        <v>8391513</v>
      </c>
      <c r="F43" s="9">
        <v>0</v>
      </c>
      <c r="G43" s="9">
        <v>0</v>
      </c>
      <c r="H43" s="9">
        <f t="shared" si="3"/>
        <v>8391513</v>
      </c>
      <c r="I43" s="9">
        <v>0</v>
      </c>
      <c r="J43" s="9">
        <v>0</v>
      </c>
      <c r="K43" s="9">
        <f>IF(ISTEXT(D43),T(D43),+D43+H43+I43+J43)</f>
        <v>11063841</v>
      </c>
    </row>
    <row r="44" spans="1:11">
      <c r="A44" s="2" t="s">
        <v>46</v>
      </c>
      <c r="B44" s="9">
        <v>0</v>
      </c>
      <c r="C44" s="9">
        <v>1866000</v>
      </c>
      <c r="D44" s="9">
        <f t="shared" si="2"/>
        <v>1866000</v>
      </c>
      <c r="E44" s="9">
        <v>0</v>
      </c>
      <c r="F44" s="9">
        <v>0</v>
      </c>
      <c r="G44" s="9">
        <v>0</v>
      </c>
      <c r="H44" s="9">
        <f t="shared" si="3"/>
        <v>0</v>
      </c>
      <c r="I44" s="9">
        <v>0</v>
      </c>
      <c r="J44" s="9">
        <v>0</v>
      </c>
      <c r="K44" s="9">
        <f>IF(ISTEXT(D44),T(D44),+D44+H44+I44+J44)</f>
        <v>1866000</v>
      </c>
    </row>
    <row r="45" spans="1:11">
      <c r="A45" s="2" t="s">
        <v>47</v>
      </c>
      <c r="B45" s="9">
        <v>0</v>
      </c>
      <c r="C45" s="9">
        <v>1267200</v>
      </c>
      <c r="D45" s="9">
        <f t="shared" si="2"/>
        <v>1267200</v>
      </c>
      <c r="E45" s="9">
        <v>0</v>
      </c>
      <c r="F45" s="9">
        <v>0</v>
      </c>
      <c r="G45" s="9">
        <v>144000</v>
      </c>
      <c r="H45" s="9">
        <f t="shared" si="3"/>
        <v>144000</v>
      </c>
      <c r="I45" s="9">
        <v>0</v>
      </c>
      <c r="J45" s="9">
        <v>0</v>
      </c>
      <c r="K45" s="9">
        <f>IF(ISTEXT(D45),T(D45),+D45+H45+I45+J45)</f>
        <v>1411200</v>
      </c>
    </row>
    <row r="46" spans="1:11">
      <c r="A46" s="2" t="s">
        <v>48</v>
      </c>
      <c r="B46" s="9">
        <v>0</v>
      </c>
      <c r="C46" s="9">
        <v>5232017</v>
      </c>
      <c r="D46" s="9">
        <f t="shared" si="2"/>
        <v>5232017</v>
      </c>
      <c r="E46" s="9">
        <v>0</v>
      </c>
      <c r="F46" s="9">
        <v>0</v>
      </c>
      <c r="G46" s="9">
        <v>56709</v>
      </c>
      <c r="H46" s="9">
        <f t="shared" si="3"/>
        <v>56709</v>
      </c>
      <c r="I46" s="9">
        <v>0</v>
      </c>
      <c r="J46" s="9">
        <v>0</v>
      </c>
      <c r="K46" s="9">
        <f>IF(ISTEXT(D46),T(D46),+D46+H46+I46+J46)</f>
        <v>5288726</v>
      </c>
    </row>
    <row r="47" spans="1:11">
      <c r="A47" s="2" t="s">
        <v>49</v>
      </c>
      <c r="B47" s="9">
        <v>0</v>
      </c>
      <c r="C47" s="9">
        <v>1040</v>
      </c>
      <c r="D47" s="9">
        <f t="shared" si="2"/>
        <v>1040</v>
      </c>
      <c r="E47" s="9">
        <v>0</v>
      </c>
      <c r="F47" s="9">
        <v>0</v>
      </c>
      <c r="G47" s="9">
        <v>0</v>
      </c>
      <c r="H47" s="9">
        <f t="shared" si="3"/>
        <v>0</v>
      </c>
      <c r="I47" s="9">
        <v>0</v>
      </c>
      <c r="J47" s="9">
        <v>0</v>
      </c>
      <c r="K47" s="9">
        <f>IF(ISTEXT(D47),T(D47),+D47+H47+I47+J47)</f>
        <v>1040</v>
      </c>
    </row>
    <row r="48" spans="1:11">
      <c r="A48" s="2" t="s">
        <v>50</v>
      </c>
      <c r="B48" s="9">
        <v>186858</v>
      </c>
      <c r="C48" s="9">
        <v>661502</v>
      </c>
      <c r="D48" s="9">
        <f t="shared" si="2"/>
        <v>848360</v>
      </c>
      <c r="E48" s="9">
        <v>0</v>
      </c>
      <c r="F48" s="9">
        <v>0</v>
      </c>
      <c r="G48" s="9">
        <v>96193</v>
      </c>
      <c r="H48" s="9">
        <f t="shared" si="3"/>
        <v>96193</v>
      </c>
      <c r="I48" s="9">
        <v>0</v>
      </c>
      <c r="J48" s="9">
        <v>0</v>
      </c>
      <c r="K48" s="9">
        <f>IF(ISTEXT(D48),T(D48),+D48+H48+I48+J48)</f>
        <v>944553</v>
      </c>
    </row>
    <row r="49" spans="1:11">
      <c r="A49" s="2" t="s">
        <v>51</v>
      </c>
      <c r="B49" s="9">
        <v>0</v>
      </c>
      <c r="C49" s="9">
        <v>0</v>
      </c>
      <c r="D49" s="9">
        <f t="shared" si="2"/>
        <v>0</v>
      </c>
      <c r="E49" s="9">
        <v>285750</v>
      </c>
      <c r="F49" s="9">
        <v>0</v>
      </c>
      <c r="G49" s="9">
        <v>0</v>
      </c>
      <c r="H49" s="9">
        <f t="shared" si="3"/>
        <v>285750</v>
      </c>
      <c r="I49" s="9">
        <v>0</v>
      </c>
      <c r="J49" s="9">
        <v>0</v>
      </c>
      <c r="K49" s="9">
        <f>IF(ISTEXT(D49),T(D49),+D49+H49+I49+J49)</f>
        <v>285750</v>
      </c>
    </row>
    <row r="50" spans="1:11">
      <c r="A50" s="2" t="s">
        <v>52</v>
      </c>
      <c r="B50" s="9">
        <v>0</v>
      </c>
      <c r="C50" s="9">
        <v>176921</v>
      </c>
      <c r="D50" s="9">
        <f t="shared" si="2"/>
        <v>176921</v>
      </c>
      <c r="E50" s="9">
        <v>0</v>
      </c>
      <c r="F50" s="9">
        <v>0</v>
      </c>
      <c r="G50" s="9">
        <v>0</v>
      </c>
      <c r="H50" s="9">
        <f t="shared" si="3"/>
        <v>0</v>
      </c>
      <c r="I50" s="9">
        <v>0</v>
      </c>
      <c r="J50" s="9">
        <v>0</v>
      </c>
      <c r="K50" s="9">
        <f>IF(ISTEXT(D50),T(D50),+D50+H50+I50+J50)</f>
        <v>176921</v>
      </c>
    </row>
    <row r="51" spans="1:11">
      <c r="A51" s="2" t="s">
        <v>53</v>
      </c>
      <c r="B51" s="9">
        <v>116219</v>
      </c>
      <c r="C51" s="9">
        <v>1864373</v>
      </c>
      <c r="D51" s="9">
        <f t="shared" si="2"/>
        <v>1980592</v>
      </c>
      <c r="E51" s="9">
        <v>1247780</v>
      </c>
      <c r="F51" s="9">
        <v>0</v>
      </c>
      <c r="G51" s="9">
        <v>365635</v>
      </c>
      <c r="H51" s="9">
        <f t="shared" si="3"/>
        <v>1613415</v>
      </c>
      <c r="I51" s="9">
        <v>0</v>
      </c>
      <c r="J51" s="9">
        <v>0</v>
      </c>
      <c r="K51" s="9">
        <f>IF(ISTEXT(D51),T(D51),+D51+H51+I51+J51)</f>
        <v>3594007</v>
      </c>
    </row>
    <row r="52" spans="1:11">
      <c r="A52" s="2" t="s">
        <v>54</v>
      </c>
      <c r="B52" s="9">
        <v>0</v>
      </c>
      <c r="C52" s="9">
        <v>645105</v>
      </c>
      <c r="D52" s="9">
        <f t="shared" si="2"/>
        <v>645105</v>
      </c>
      <c r="E52" s="9">
        <v>28710</v>
      </c>
      <c r="F52" s="9">
        <v>0</v>
      </c>
      <c r="G52" s="9">
        <v>100685</v>
      </c>
      <c r="H52" s="9">
        <f t="shared" si="3"/>
        <v>129395</v>
      </c>
      <c r="I52" s="9">
        <v>0</v>
      </c>
      <c r="J52" s="9">
        <v>0</v>
      </c>
      <c r="K52" s="9">
        <f>IF(ISTEXT(D52),T(D52),+D52+H52+I52+J52)</f>
        <v>774500</v>
      </c>
    </row>
    <row r="53" spans="1:11">
      <c r="A53" s="2" t="s">
        <v>55</v>
      </c>
      <c r="B53" s="9">
        <v>347979</v>
      </c>
      <c r="C53" s="9">
        <v>28610</v>
      </c>
      <c r="D53" s="9">
        <f t="shared" si="2"/>
        <v>376589</v>
      </c>
      <c r="E53" s="9">
        <v>0</v>
      </c>
      <c r="F53" s="9">
        <v>0</v>
      </c>
      <c r="G53" s="9">
        <v>0</v>
      </c>
      <c r="H53" s="9">
        <f t="shared" si="3"/>
        <v>0</v>
      </c>
      <c r="I53" s="9">
        <v>0</v>
      </c>
      <c r="J53" s="9">
        <v>0</v>
      </c>
      <c r="K53" s="9">
        <f>IF(ISTEXT(D53),T(D53),+D53+H53+I53+J53)</f>
        <v>376589</v>
      </c>
    </row>
    <row r="54" spans="1:11">
      <c r="A54" s="2" t="s">
        <v>56</v>
      </c>
      <c r="B54" s="9">
        <v>0</v>
      </c>
      <c r="C54" s="9">
        <v>339990</v>
      </c>
      <c r="D54" s="9">
        <f t="shared" si="2"/>
        <v>339990</v>
      </c>
      <c r="E54" s="9">
        <v>0</v>
      </c>
      <c r="F54" s="9">
        <v>0</v>
      </c>
      <c r="G54" s="9">
        <v>50804</v>
      </c>
      <c r="H54" s="9">
        <f t="shared" si="3"/>
        <v>50804</v>
      </c>
      <c r="I54" s="9">
        <v>0</v>
      </c>
      <c r="J54" s="9">
        <v>0</v>
      </c>
      <c r="K54" s="9">
        <f>IF(ISTEXT(D54),T(D54),+D54+H54+I54+J54)</f>
        <v>390794</v>
      </c>
    </row>
    <row r="55" spans="1:11">
      <c r="A55" s="2" t="s">
        <v>57</v>
      </c>
      <c r="B55" s="9">
        <v>0</v>
      </c>
      <c r="C55" s="9">
        <v>15809532</v>
      </c>
      <c r="D55" s="9">
        <f t="shared" si="2"/>
        <v>15809532</v>
      </c>
      <c r="E55" s="9">
        <v>0</v>
      </c>
      <c r="F55" s="9">
        <v>0</v>
      </c>
      <c r="G55" s="9">
        <v>2362341</v>
      </c>
      <c r="H55" s="9">
        <f t="shared" si="3"/>
        <v>2362341</v>
      </c>
      <c r="I55" s="9">
        <v>0</v>
      </c>
      <c r="J55" s="9">
        <v>0</v>
      </c>
      <c r="K55" s="9">
        <f>IF(ISTEXT(D55),T(D55),+D55+H55+I55+J55)</f>
        <v>18171873</v>
      </c>
    </row>
    <row r="56" spans="1:11">
      <c r="A56" s="2" t="s">
        <v>58</v>
      </c>
      <c r="B56" s="9">
        <v>695940</v>
      </c>
      <c r="C56" s="9">
        <v>2955426</v>
      </c>
      <c r="D56" s="9">
        <f t="shared" si="2"/>
        <v>3651366</v>
      </c>
      <c r="E56" s="9">
        <v>0</v>
      </c>
      <c r="F56" s="9">
        <v>439162</v>
      </c>
      <c r="G56" s="9">
        <v>450550</v>
      </c>
      <c r="H56" s="9">
        <f t="shared" si="3"/>
        <v>889712</v>
      </c>
      <c r="I56" s="9">
        <v>0</v>
      </c>
      <c r="J56" s="9">
        <v>0</v>
      </c>
      <c r="K56" s="9">
        <f>IF(ISTEXT(D56),T(D56),+D56+H56+I56+J56)</f>
        <v>4541078</v>
      </c>
    </row>
    <row r="57" spans="1:11">
      <c r="A57" s="2" t="s">
        <v>59</v>
      </c>
      <c r="B57" s="9">
        <v>0</v>
      </c>
      <c r="C57" s="9">
        <v>89070</v>
      </c>
      <c r="D57" s="9">
        <f t="shared" si="2"/>
        <v>89070</v>
      </c>
      <c r="E57" s="9">
        <v>4707</v>
      </c>
      <c r="F57" s="9">
        <v>0</v>
      </c>
      <c r="G57" s="9">
        <v>14013</v>
      </c>
      <c r="H57" s="9">
        <f t="shared" si="3"/>
        <v>18720</v>
      </c>
      <c r="I57" s="9">
        <v>0</v>
      </c>
      <c r="J57" s="9">
        <v>0</v>
      </c>
      <c r="K57" s="9">
        <f>IF(ISTEXT(D57),T(D57),+D57+H57+I57+J57)</f>
        <v>107790</v>
      </c>
    </row>
    <row r="58" spans="1:11">
      <c r="A58" s="2" t="s">
        <v>60</v>
      </c>
      <c r="B58" s="9">
        <v>3082474</v>
      </c>
      <c r="C58" s="9">
        <v>0</v>
      </c>
      <c r="D58" s="9">
        <f t="shared" si="2"/>
        <v>3082474</v>
      </c>
      <c r="E58" s="9">
        <v>0</v>
      </c>
      <c r="F58" s="9">
        <v>0</v>
      </c>
      <c r="G58" s="9">
        <v>0</v>
      </c>
      <c r="H58" s="9">
        <f t="shared" si="3"/>
        <v>0</v>
      </c>
      <c r="I58" s="9">
        <v>0</v>
      </c>
      <c r="J58" s="9">
        <v>0</v>
      </c>
      <c r="K58" s="9">
        <f>IF(ISTEXT(D58),T(D58),+D58+H58+I58+J58)</f>
        <v>3082474</v>
      </c>
    </row>
    <row r="59" spans="1:11">
      <c r="A59" s="2" t="s">
        <v>61</v>
      </c>
      <c r="B59" s="9">
        <v>3854</v>
      </c>
      <c r="C59" s="9">
        <v>4058668</v>
      </c>
      <c r="D59" s="9">
        <f t="shared" si="2"/>
        <v>4062522</v>
      </c>
      <c r="E59" s="9">
        <v>0</v>
      </c>
      <c r="F59" s="9">
        <v>0</v>
      </c>
      <c r="G59" s="9">
        <v>607178</v>
      </c>
      <c r="H59" s="9">
        <f t="shared" si="3"/>
        <v>607178</v>
      </c>
      <c r="I59" s="9">
        <v>0</v>
      </c>
      <c r="J59" s="9">
        <v>0</v>
      </c>
      <c r="K59" s="9">
        <f>IF(ISTEXT(D59),T(D59),+D59+H59+I59+J59)</f>
        <v>4669700</v>
      </c>
    </row>
    <row r="60" spans="1:11">
      <c r="A60" s="2" t="s">
        <v>62</v>
      </c>
      <c r="B60" s="9">
        <v>0</v>
      </c>
      <c r="C60" s="9">
        <v>43000</v>
      </c>
      <c r="D60" s="9">
        <f t="shared" si="2"/>
        <v>43000</v>
      </c>
      <c r="E60" s="9">
        <v>0</v>
      </c>
      <c r="F60" s="9">
        <v>0</v>
      </c>
      <c r="G60" s="9">
        <v>0</v>
      </c>
      <c r="H60" s="9">
        <f t="shared" si="3"/>
        <v>0</v>
      </c>
      <c r="I60" s="9">
        <v>0</v>
      </c>
      <c r="J60" s="9">
        <v>0</v>
      </c>
      <c r="K60" s="9">
        <f>IF(ISTEXT(D60),T(D60),+D60+H60+I60+J60)</f>
        <v>43000</v>
      </c>
    </row>
    <row r="61" spans="1:11">
      <c r="A61" s="2" t="s">
        <v>63</v>
      </c>
      <c r="B61" s="9">
        <v>14359036</v>
      </c>
      <c r="C61" s="9">
        <v>28632048</v>
      </c>
      <c r="D61" s="9">
        <f t="shared" si="2"/>
        <v>42991084</v>
      </c>
      <c r="E61" s="9">
        <v>0</v>
      </c>
      <c r="F61" s="9">
        <v>0</v>
      </c>
      <c r="G61" s="9">
        <v>6027253</v>
      </c>
      <c r="H61" s="9">
        <f t="shared" si="3"/>
        <v>6027253</v>
      </c>
      <c r="I61" s="9">
        <v>0</v>
      </c>
      <c r="J61" s="9">
        <v>0</v>
      </c>
      <c r="K61" s="9">
        <f>IF(ISTEXT(D61),T(D61),+D61+H61+I61+J61)</f>
        <v>49018337</v>
      </c>
    </row>
    <row r="62" spans="1:11">
      <c r="A62" s="2" t="s">
        <v>64</v>
      </c>
      <c r="B62" s="9">
        <v>327100</v>
      </c>
      <c r="C62" s="9">
        <v>0</v>
      </c>
      <c r="D62" s="9">
        <f t="shared" si="2"/>
        <v>327100</v>
      </c>
      <c r="E62" s="9">
        <v>0</v>
      </c>
      <c r="F62" s="9">
        <v>0</v>
      </c>
      <c r="G62" s="9">
        <v>0</v>
      </c>
      <c r="H62" s="9">
        <f t="shared" si="3"/>
        <v>0</v>
      </c>
      <c r="I62" s="9">
        <v>0</v>
      </c>
      <c r="J62" s="9">
        <v>0</v>
      </c>
      <c r="K62" s="9">
        <f>IF(ISTEXT(D62),T(D62),+D62+H62+I62+J62)</f>
        <v>327100</v>
      </c>
    </row>
    <row r="63" spans="1:11">
      <c r="A63" s="2" t="s">
        <v>65</v>
      </c>
      <c r="B63" s="9">
        <v>1433881</v>
      </c>
      <c r="C63" s="9">
        <v>606700</v>
      </c>
      <c r="D63" s="9">
        <f t="shared" si="2"/>
        <v>2040581</v>
      </c>
      <c r="E63" s="9">
        <v>140791</v>
      </c>
      <c r="F63" s="9">
        <v>0</v>
      </c>
      <c r="G63" s="9">
        <v>0</v>
      </c>
      <c r="H63" s="9">
        <f t="shared" si="3"/>
        <v>140791</v>
      </c>
      <c r="I63" s="9">
        <v>0</v>
      </c>
      <c r="J63" s="9">
        <v>0</v>
      </c>
      <c r="K63" s="9">
        <f>IF(ISTEXT(D63),T(D63),+D63+H63+I63+J63)</f>
        <v>2181372</v>
      </c>
    </row>
    <row r="64" spans="1:11">
      <c r="A64" s="2" t="s">
        <v>66</v>
      </c>
      <c r="B64" s="9">
        <v>200678</v>
      </c>
      <c r="C64" s="9">
        <v>7890</v>
      </c>
      <c r="D64" s="9">
        <f t="shared" si="2"/>
        <v>208568</v>
      </c>
      <c r="E64" s="9">
        <v>74550</v>
      </c>
      <c r="F64" s="9">
        <v>0</v>
      </c>
      <c r="G64" s="9">
        <v>0</v>
      </c>
      <c r="H64" s="9">
        <f t="shared" si="3"/>
        <v>74550</v>
      </c>
      <c r="I64" s="9">
        <v>0</v>
      </c>
      <c r="J64" s="9">
        <v>0</v>
      </c>
      <c r="K64" s="9">
        <f>IF(ISTEXT(D64),T(D64),+D64+H64+I64+J64)</f>
        <v>283118</v>
      </c>
    </row>
    <row r="65" spans="1:11">
      <c r="A65" s="2" t="s">
        <v>67</v>
      </c>
      <c r="B65" s="9">
        <v>0</v>
      </c>
      <c r="C65" s="9">
        <v>0</v>
      </c>
      <c r="D65" s="9">
        <f t="shared" si="2"/>
        <v>0</v>
      </c>
      <c r="E65" s="9">
        <v>10079596</v>
      </c>
      <c r="F65" s="9">
        <v>0</v>
      </c>
      <c r="G65" s="9">
        <v>0</v>
      </c>
      <c r="H65" s="9">
        <f t="shared" si="3"/>
        <v>10079596</v>
      </c>
      <c r="I65" s="9">
        <v>0</v>
      </c>
      <c r="J65" s="9">
        <v>0</v>
      </c>
      <c r="K65" s="9">
        <f>IF(ISTEXT(D65),T(D65),+D65+H65+I65+J65)</f>
        <v>10079596</v>
      </c>
    </row>
    <row r="66" spans="1:11">
      <c r="A66" s="2" t="s">
        <v>68</v>
      </c>
      <c r="B66" s="9">
        <v>11000</v>
      </c>
      <c r="C66" s="9">
        <v>0</v>
      </c>
      <c r="D66" s="9">
        <f t="shared" si="2"/>
        <v>11000</v>
      </c>
      <c r="E66" s="9">
        <v>0</v>
      </c>
      <c r="F66" s="9">
        <v>0</v>
      </c>
      <c r="G66" s="9">
        <v>0</v>
      </c>
      <c r="H66" s="9">
        <f t="shared" si="3"/>
        <v>0</v>
      </c>
      <c r="I66" s="9">
        <v>0</v>
      </c>
      <c r="J66" s="9">
        <v>0</v>
      </c>
      <c r="K66" s="9">
        <f>IF(ISTEXT(D66),T(D66),+D66+H66+I66+J66)</f>
        <v>11000</v>
      </c>
    </row>
    <row r="67" spans="1:11">
      <c r="A67" s="7" t="s">
        <v>69</v>
      </c>
      <c r="B67" s="10">
        <f>SUM(B42:B66)</f>
        <v>20765019</v>
      </c>
      <c r="C67" s="10">
        <f>SUM(C42:C66)</f>
        <v>92032045</v>
      </c>
      <c r="D67" s="10">
        <f t="shared" si="2"/>
        <v>112797064</v>
      </c>
      <c r="E67" s="10">
        <f>SUM(E42:E66)</f>
        <v>20253397</v>
      </c>
      <c r="F67" s="10">
        <f>SUM(F42:F66)</f>
        <v>439162</v>
      </c>
      <c r="G67" s="10">
        <f>SUM(G42:G66)</f>
        <v>12460482</v>
      </c>
      <c r="H67" s="10">
        <f t="shared" si="3"/>
        <v>33153041</v>
      </c>
      <c r="I67" s="10">
        <f>SUM(I42:I66)</f>
        <v>0</v>
      </c>
      <c r="J67" s="10">
        <f>SUM(J42:J66)</f>
        <v>0</v>
      </c>
      <c r="K67" s="10">
        <f>IF(ISTEXT(D67),T(D67),+D67+H67+I67+J67)</f>
        <v>145950105</v>
      </c>
    </row>
    <row r="68" spans="1:11">
      <c r="A68" s="7" t="s">
        <v>70</v>
      </c>
      <c r="B68" s="9"/>
      <c r="C68" s="9"/>
      <c r="D68" s="9" t="str">
        <f t="shared" si="2"/>
        <v/>
      </c>
      <c r="E68" s="9"/>
      <c r="F68" s="9"/>
      <c r="G68" s="9"/>
      <c r="H68" s="9" t="str">
        <f t="shared" si="3"/>
        <v/>
      </c>
      <c r="I68" s="9"/>
      <c r="J68" s="9"/>
      <c r="K68" s="9" t="str">
        <f>IF(ISTEXT(D68),T(D68),+D68+H68+I68+J68)</f>
        <v/>
      </c>
    </row>
    <row r="69" spans="1:11">
      <c r="A69" s="2" t="s">
        <v>44</v>
      </c>
      <c r="B69" s="9">
        <v>0</v>
      </c>
      <c r="C69" s="9">
        <v>0</v>
      </c>
      <c r="D69" s="9">
        <f t="shared" si="2"/>
        <v>0</v>
      </c>
      <c r="E69" s="9">
        <v>0</v>
      </c>
      <c r="F69" s="9">
        <v>0</v>
      </c>
      <c r="G69" s="9">
        <v>0</v>
      </c>
      <c r="H69" s="9">
        <f t="shared" si="3"/>
        <v>0</v>
      </c>
      <c r="I69" s="9">
        <v>437023</v>
      </c>
      <c r="J69" s="9">
        <v>0</v>
      </c>
      <c r="K69" s="9">
        <f>IF(ISTEXT(D69),T(D69),+D69+H69+I69+J69)</f>
        <v>437023</v>
      </c>
    </row>
    <row r="70" spans="1:11">
      <c r="A70" s="2" t="s">
        <v>71</v>
      </c>
      <c r="B70" s="9">
        <v>0</v>
      </c>
      <c r="C70" s="9">
        <v>0</v>
      </c>
      <c r="D70" s="9">
        <f t="shared" si="2"/>
        <v>0</v>
      </c>
      <c r="E70" s="9">
        <v>0</v>
      </c>
      <c r="F70" s="9">
        <v>0</v>
      </c>
      <c r="G70" s="9">
        <v>0</v>
      </c>
      <c r="H70" s="9">
        <f t="shared" si="3"/>
        <v>0</v>
      </c>
      <c r="I70" s="9">
        <v>28800</v>
      </c>
      <c r="J70" s="9">
        <v>0</v>
      </c>
      <c r="K70" s="9">
        <f>IF(ISTEXT(D70),T(D70),+D70+H70+I70+J70)</f>
        <v>28800</v>
      </c>
    </row>
    <row r="71" spans="1:11">
      <c r="A71" s="2" t="s">
        <v>48</v>
      </c>
      <c r="B71" s="9">
        <v>0</v>
      </c>
      <c r="C71" s="9">
        <v>0</v>
      </c>
      <c r="D71" s="9">
        <f t="shared" si="2"/>
        <v>0</v>
      </c>
      <c r="E71" s="9">
        <v>0</v>
      </c>
      <c r="F71" s="9">
        <v>0</v>
      </c>
      <c r="G71" s="9">
        <v>0</v>
      </c>
      <c r="H71" s="9">
        <f t="shared" si="3"/>
        <v>0</v>
      </c>
      <c r="I71" s="9">
        <v>11341</v>
      </c>
      <c r="J71" s="9">
        <v>0</v>
      </c>
      <c r="K71" s="9">
        <f>IF(ISTEXT(D71),T(D71),+D71+H71+I71+J71)</f>
        <v>11341</v>
      </c>
    </row>
    <row r="72" spans="1:11">
      <c r="A72" s="2" t="s">
        <v>72</v>
      </c>
      <c r="B72" s="9">
        <v>0</v>
      </c>
      <c r="C72" s="9">
        <v>0</v>
      </c>
      <c r="D72" s="9">
        <f t="shared" ref="D72:D98" si="4">IF(ISBLANK(B72),T(B72),SUM(B72:C72))</f>
        <v>0</v>
      </c>
      <c r="E72" s="9">
        <v>0</v>
      </c>
      <c r="F72" s="9">
        <v>0</v>
      </c>
      <c r="G72" s="9">
        <v>0</v>
      </c>
      <c r="H72" s="9">
        <f t="shared" ref="H72:H98" si="5">IF(ISBLANK(E72),T(E72),SUM(E72:G72))</f>
        <v>0</v>
      </c>
      <c r="I72" s="9">
        <v>80200</v>
      </c>
      <c r="J72" s="9">
        <v>0</v>
      </c>
      <c r="K72" s="9">
        <f>IF(ISTEXT(D72),T(D72),+D72+H72+I72+J72)</f>
        <v>80200</v>
      </c>
    </row>
    <row r="73" spans="1:11">
      <c r="A73" s="2" t="s">
        <v>50</v>
      </c>
      <c r="B73" s="9">
        <v>0</v>
      </c>
      <c r="C73" s="9">
        <v>0</v>
      </c>
      <c r="D73" s="9">
        <f t="shared" si="4"/>
        <v>0</v>
      </c>
      <c r="E73" s="9">
        <v>0</v>
      </c>
      <c r="F73" s="9">
        <v>0</v>
      </c>
      <c r="G73" s="9">
        <v>0</v>
      </c>
      <c r="H73" s="9">
        <f t="shared" si="5"/>
        <v>0</v>
      </c>
      <c r="I73" s="9">
        <v>20068</v>
      </c>
      <c r="J73" s="9">
        <v>0</v>
      </c>
      <c r="K73" s="9">
        <f>IF(ISTEXT(D73),T(D73),+D73+H73+I73+J73)</f>
        <v>20068</v>
      </c>
    </row>
    <row r="74" spans="1:11">
      <c r="A74" s="2" t="s">
        <v>52</v>
      </c>
      <c r="B74" s="9">
        <v>0</v>
      </c>
      <c r="C74" s="9">
        <v>0</v>
      </c>
      <c r="D74" s="9">
        <f t="shared" si="4"/>
        <v>0</v>
      </c>
      <c r="E74" s="9">
        <v>0</v>
      </c>
      <c r="F74" s="9">
        <v>0</v>
      </c>
      <c r="G74" s="9">
        <v>0</v>
      </c>
      <c r="H74" s="9">
        <f t="shared" si="5"/>
        <v>0</v>
      </c>
      <c r="I74" s="9">
        <v>26436</v>
      </c>
      <c r="J74" s="9">
        <v>0</v>
      </c>
      <c r="K74" s="9">
        <f>IF(ISTEXT(D74),T(D74),+D74+H74+I74+J74)</f>
        <v>26436</v>
      </c>
    </row>
    <row r="75" spans="1:11">
      <c r="A75" s="2" t="s">
        <v>53</v>
      </c>
      <c r="B75" s="9">
        <v>0</v>
      </c>
      <c r="C75" s="9">
        <v>0</v>
      </c>
      <c r="D75" s="9">
        <f t="shared" si="4"/>
        <v>0</v>
      </c>
      <c r="E75" s="9">
        <v>0</v>
      </c>
      <c r="F75" s="9">
        <v>0</v>
      </c>
      <c r="G75" s="9">
        <v>0</v>
      </c>
      <c r="H75" s="9">
        <f t="shared" si="5"/>
        <v>0</v>
      </c>
      <c r="I75" s="9">
        <v>73131</v>
      </c>
      <c r="J75" s="9">
        <v>0</v>
      </c>
      <c r="K75" s="9">
        <f>IF(ISTEXT(D75),T(D75),+D75+H75+I75+J75)</f>
        <v>73131</v>
      </c>
    </row>
    <row r="76" spans="1:11">
      <c r="A76" s="2" t="s">
        <v>58</v>
      </c>
      <c r="B76" s="9">
        <v>0</v>
      </c>
      <c r="C76" s="9">
        <v>0</v>
      </c>
      <c r="D76" s="9">
        <f t="shared" si="4"/>
        <v>0</v>
      </c>
      <c r="E76" s="9">
        <v>0</v>
      </c>
      <c r="F76" s="9">
        <v>0</v>
      </c>
      <c r="G76" s="9">
        <v>0</v>
      </c>
      <c r="H76" s="9">
        <f t="shared" si="5"/>
        <v>0</v>
      </c>
      <c r="I76" s="9">
        <v>90118</v>
      </c>
      <c r="J76" s="9">
        <v>0</v>
      </c>
      <c r="K76" s="9">
        <f>IF(ISTEXT(D76),T(D76),+D76+H76+I76+J76)</f>
        <v>90118</v>
      </c>
    </row>
    <row r="77" spans="1:11">
      <c r="A77" s="2" t="s">
        <v>61</v>
      </c>
      <c r="B77" s="9">
        <v>0</v>
      </c>
      <c r="C77" s="9">
        <v>0</v>
      </c>
      <c r="D77" s="9">
        <f t="shared" si="4"/>
        <v>0</v>
      </c>
      <c r="E77" s="9">
        <v>0</v>
      </c>
      <c r="F77" s="9">
        <v>0</v>
      </c>
      <c r="G77" s="9">
        <v>0</v>
      </c>
      <c r="H77" s="9">
        <f t="shared" si="5"/>
        <v>0</v>
      </c>
      <c r="I77" s="9">
        <v>800</v>
      </c>
      <c r="J77" s="9">
        <v>0</v>
      </c>
      <c r="K77" s="9">
        <f>IF(ISTEXT(D77),T(D77),+D77+H77+I77+J77)</f>
        <v>800</v>
      </c>
    </row>
    <row r="78" spans="1:11">
      <c r="A78" s="2" t="s">
        <v>65</v>
      </c>
      <c r="B78" s="9">
        <v>0</v>
      </c>
      <c r="C78" s="9">
        <v>0</v>
      </c>
      <c r="D78" s="9">
        <f t="shared" si="4"/>
        <v>0</v>
      </c>
      <c r="E78" s="9">
        <v>0</v>
      </c>
      <c r="F78" s="9">
        <v>0</v>
      </c>
      <c r="G78" s="9">
        <v>0</v>
      </c>
      <c r="H78" s="9">
        <f t="shared" si="5"/>
        <v>0</v>
      </c>
      <c r="I78" s="9">
        <v>850</v>
      </c>
      <c r="J78" s="9">
        <v>0</v>
      </c>
      <c r="K78" s="9">
        <f>IF(ISTEXT(D78),T(D78),+D78+H78+I78+J78)</f>
        <v>850</v>
      </c>
    </row>
    <row r="79" spans="1:11">
      <c r="A79" s="7" t="s">
        <v>73</v>
      </c>
      <c r="B79" s="10">
        <f>SUM(B69:B78)</f>
        <v>0</v>
      </c>
      <c r="C79" s="10">
        <f>SUM(C69:C78)</f>
        <v>0</v>
      </c>
      <c r="D79" s="10">
        <f t="shared" si="4"/>
        <v>0</v>
      </c>
      <c r="E79" s="10">
        <f>SUM(E69:E78)</f>
        <v>0</v>
      </c>
      <c r="F79" s="10">
        <f>SUM(F69:F78)</f>
        <v>0</v>
      </c>
      <c r="G79" s="10">
        <f>SUM(G69:G78)</f>
        <v>0</v>
      </c>
      <c r="H79" s="10">
        <f t="shared" si="5"/>
        <v>0</v>
      </c>
      <c r="I79" s="10">
        <f>SUM(I69:I78)</f>
        <v>768767</v>
      </c>
      <c r="J79" s="10">
        <f>SUM(J69:J78)</f>
        <v>0</v>
      </c>
      <c r="K79" s="10">
        <f>IF(ISTEXT(D79),T(D79),+D79+H79+I79+J79)</f>
        <v>768767</v>
      </c>
    </row>
    <row r="80" spans="1:11">
      <c r="A80" s="7" t="s">
        <v>74</v>
      </c>
      <c r="B80" s="10">
        <f>+B67+B79</f>
        <v>20765019</v>
      </c>
      <c r="C80" s="10">
        <f>+C67+C79</f>
        <v>92032045</v>
      </c>
      <c r="D80" s="10">
        <f t="shared" si="4"/>
        <v>112797064</v>
      </c>
      <c r="E80" s="10">
        <f>+E67+E79</f>
        <v>20253397</v>
      </c>
      <c r="F80" s="10">
        <f>+F67+F79</f>
        <v>439162</v>
      </c>
      <c r="G80" s="10">
        <f>+G67+G79</f>
        <v>12460482</v>
      </c>
      <c r="H80" s="10">
        <f t="shared" si="5"/>
        <v>33153041</v>
      </c>
      <c r="I80" s="10">
        <f>+I67+I79</f>
        <v>768767</v>
      </c>
      <c r="J80" s="10">
        <f>+J67+J79</f>
        <v>0</v>
      </c>
      <c r="K80" s="10">
        <f>IF(ISTEXT(D80),T(D80),+D80+H80+I80+J80)</f>
        <v>146718872</v>
      </c>
    </row>
    <row r="81" spans="1:11">
      <c r="A81" s="7" t="s">
        <v>75</v>
      </c>
      <c r="B81" s="10">
        <f>B39-B80</f>
        <v>3857200</v>
      </c>
      <c r="C81" s="10">
        <f>C39-C80</f>
        <v>-2091309</v>
      </c>
      <c r="D81" s="10">
        <f t="shared" si="4"/>
        <v>1765891</v>
      </c>
      <c r="E81" s="10">
        <f>E39-E80</f>
        <v>-1827019</v>
      </c>
      <c r="F81" s="10">
        <f>F39-F80</f>
        <v>3089176</v>
      </c>
      <c r="G81" s="10">
        <f>G39-G80</f>
        <v>-1625675</v>
      </c>
      <c r="H81" s="10">
        <f t="shared" si="5"/>
        <v>-363518</v>
      </c>
      <c r="I81" s="10">
        <f>I39-I80</f>
        <v>3736811</v>
      </c>
      <c r="J81" s="10">
        <f>J39-J80</f>
        <v>0</v>
      </c>
      <c r="K81" s="10">
        <f>IF(ISTEXT(D81),T(D81),+D81+H81+I81+J81)</f>
        <v>5139184</v>
      </c>
    </row>
    <row r="82" spans="1:11">
      <c r="A82" s="7" t="s">
        <v>76</v>
      </c>
      <c r="B82" s="10">
        <v>0</v>
      </c>
      <c r="C82" s="10">
        <v>0</v>
      </c>
      <c r="D82" s="10">
        <f t="shared" si="4"/>
        <v>0</v>
      </c>
      <c r="E82" s="10">
        <v>0</v>
      </c>
      <c r="F82" s="10">
        <v>0</v>
      </c>
      <c r="G82" s="10">
        <v>0</v>
      </c>
      <c r="H82" s="10">
        <f t="shared" si="5"/>
        <v>0</v>
      </c>
      <c r="I82" s="10">
        <v>0</v>
      </c>
      <c r="J82" s="10">
        <v>0</v>
      </c>
      <c r="K82" s="10">
        <f>IF(ISTEXT(D82),T(D82),+D82+H82+I82+J82)</f>
        <v>0</v>
      </c>
    </row>
    <row r="83" spans="1:11">
      <c r="A83" s="7" t="s">
        <v>77</v>
      </c>
      <c r="B83" s="10">
        <f>B81+B82</f>
        <v>3857200</v>
      </c>
      <c r="C83" s="10">
        <f>C81+C82</f>
        <v>-2091309</v>
      </c>
      <c r="D83" s="10">
        <f t="shared" si="4"/>
        <v>1765891</v>
      </c>
      <c r="E83" s="10">
        <f>E81+E82</f>
        <v>-1827019</v>
      </c>
      <c r="F83" s="10">
        <f>F81+F82</f>
        <v>3089176</v>
      </c>
      <c r="G83" s="10">
        <f>G81+G82</f>
        <v>-1625675</v>
      </c>
      <c r="H83" s="10">
        <f t="shared" si="5"/>
        <v>-363518</v>
      </c>
      <c r="I83" s="10">
        <f>I81+I82</f>
        <v>3736811</v>
      </c>
      <c r="J83" s="10">
        <f>J81+J82</f>
        <v>0</v>
      </c>
      <c r="K83" s="10">
        <f>IF(ISTEXT(D83),T(D83),+D83+H83+I83+J83)</f>
        <v>5139184</v>
      </c>
    </row>
    <row r="84" spans="1:11">
      <c r="A84" s="7" t="s">
        <v>78</v>
      </c>
      <c r="B84" s="9"/>
      <c r="C84" s="9"/>
      <c r="D84" s="9" t="str">
        <f t="shared" si="4"/>
        <v/>
      </c>
      <c r="E84" s="9"/>
      <c r="F84" s="9"/>
      <c r="G84" s="9"/>
      <c r="H84" s="9" t="str">
        <f t="shared" si="5"/>
        <v/>
      </c>
      <c r="I84" s="9"/>
      <c r="J84" s="9"/>
      <c r="K84" s="9" t="str">
        <f>IF(ISTEXT(D84),T(D84),+D84+H84+I84+J84)</f>
        <v/>
      </c>
    </row>
    <row r="85" spans="1:11">
      <c r="A85" s="7" t="s">
        <v>79</v>
      </c>
      <c r="B85" s="9"/>
      <c r="C85" s="9"/>
      <c r="D85" s="9" t="str">
        <f t="shared" si="4"/>
        <v/>
      </c>
      <c r="E85" s="9"/>
      <c r="F85" s="9"/>
      <c r="G85" s="9"/>
      <c r="H85" s="9" t="str">
        <f t="shared" si="5"/>
        <v/>
      </c>
      <c r="I85" s="9"/>
      <c r="J85" s="9"/>
      <c r="K85" s="9" t="str">
        <f>IF(ISTEXT(D85),T(D85),+D85+H85+I85+J85)</f>
        <v/>
      </c>
    </row>
    <row r="86" spans="1:11">
      <c r="A86" s="7" t="s">
        <v>80</v>
      </c>
      <c r="B86" s="10">
        <v>0</v>
      </c>
      <c r="C86" s="10">
        <v>0</v>
      </c>
      <c r="D86" s="10">
        <f t="shared" si="4"/>
        <v>0</v>
      </c>
      <c r="E86" s="10">
        <v>0</v>
      </c>
      <c r="F86" s="10">
        <v>0</v>
      </c>
      <c r="G86" s="10">
        <v>0</v>
      </c>
      <c r="H86" s="10">
        <f t="shared" si="5"/>
        <v>0</v>
      </c>
      <c r="I86" s="10">
        <v>0</v>
      </c>
      <c r="J86" s="10">
        <v>0</v>
      </c>
      <c r="K86" s="10">
        <f>IF(ISTEXT(D86),T(D86),+D86+H86+I86+J86)</f>
        <v>0</v>
      </c>
    </row>
    <row r="87" spans="1:11">
      <c r="A87" s="7" t="s">
        <v>81</v>
      </c>
      <c r="B87" s="9"/>
      <c r="C87" s="9"/>
      <c r="D87" s="9" t="str">
        <f t="shared" si="4"/>
        <v/>
      </c>
      <c r="E87" s="9"/>
      <c r="F87" s="9"/>
      <c r="G87" s="9"/>
      <c r="H87" s="9" t="str">
        <f t="shared" si="5"/>
        <v/>
      </c>
      <c r="I87" s="9"/>
      <c r="J87" s="9"/>
      <c r="K87" s="9" t="str">
        <f>IF(ISTEXT(D87),T(D87),+D87+H87+I87+J87)</f>
        <v/>
      </c>
    </row>
    <row r="88" spans="1:11">
      <c r="A88" s="7" t="s">
        <v>82</v>
      </c>
      <c r="B88" s="10">
        <v>0</v>
      </c>
      <c r="C88" s="10">
        <v>0</v>
      </c>
      <c r="D88" s="10">
        <f t="shared" si="4"/>
        <v>0</v>
      </c>
      <c r="E88" s="10">
        <v>0</v>
      </c>
      <c r="F88" s="10">
        <v>0</v>
      </c>
      <c r="G88" s="10">
        <v>0</v>
      </c>
      <c r="H88" s="10">
        <f t="shared" si="5"/>
        <v>0</v>
      </c>
      <c r="I88" s="10">
        <v>0</v>
      </c>
      <c r="J88" s="10">
        <v>0</v>
      </c>
      <c r="K88" s="10">
        <f>IF(ISTEXT(D88),T(D88),+D88+H88+I88+J88)</f>
        <v>0</v>
      </c>
    </row>
    <row r="89" spans="1:11">
      <c r="A89" s="7" t="s">
        <v>83</v>
      </c>
      <c r="B89" s="10">
        <f>B86-B88</f>
        <v>0</v>
      </c>
      <c r="C89" s="10">
        <f>C86-C88</f>
        <v>0</v>
      </c>
      <c r="D89" s="10">
        <f t="shared" si="4"/>
        <v>0</v>
      </c>
      <c r="E89" s="10">
        <f>E86-E88</f>
        <v>0</v>
      </c>
      <c r="F89" s="10">
        <f>F86-F88</f>
        <v>0</v>
      </c>
      <c r="G89" s="10">
        <f>G86-G88</f>
        <v>0</v>
      </c>
      <c r="H89" s="10">
        <f t="shared" si="5"/>
        <v>0</v>
      </c>
      <c r="I89" s="10">
        <f>I86-I88</f>
        <v>0</v>
      </c>
      <c r="J89" s="10">
        <f>J86-J88</f>
        <v>0</v>
      </c>
      <c r="K89" s="10">
        <f>IF(ISTEXT(D89),T(D89),+D89+H89+I89+J89)</f>
        <v>0</v>
      </c>
    </row>
    <row r="90" spans="1:11">
      <c r="A90" s="7" t="s">
        <v>84</v>
      </c>
      <c r="B90" s="10">
        <f>B83+B89</f>
        <v>3857200</v>
      </c>
      <c r="C90" s="10">
        <f>C83+C89</f>
        <v>-2091309</v>
      </c>
      <c r="D90" s="10">
        <v>0</v>
      </c>
      <c r="E90" s="10">
        <f>E83+E89</f>
        <v>-1827019</v>
      </c>
      <c r="F90" s="10">
        <f>F83+F89</f>
        <v>3089176</v>
      </c>
      <c r="G90" s="10">
        <f>G83+G89</f>
        <v>-1625675</v>
      </c>
      <c r="H90" s="10">
        <f t="shared" si="5"/>
        <v>-363518</v>
      </c>
      <c r="I90" s="10">
        <f>I83+I89</f>
        <v>3736811</v>
      </c>
      <c r="J90" s="10">
        <f>J83+J89</f>
        <v>0</v>
      </c>
      <c r="K90" s="10">
        <f>IF(ISTEXT(D90),T(D90),+D90+H90+I90+J90)</f>
        <v>3373293</v>
      </c>
    </row>
    <row r="91" spans="1:11">
      <c r="A91" s="7" t="s">
        <v>85</v>
      </c>
      <c r="B91" s="10">
        <f>B90</f>
        <v>3857200</v>
      </c>
      <c r="C91" s="10">
        <f>C90</f>
        <v>-2091309</v>
      </c>
      <c r="D91" s="10">
        <f t="shared" si="4"/>
        <v>1765891</v>
      </c>
      <c r="E91" s="10">
        <f>E90</f>
        <v>-1827019</v>
      </c>
      <c r="F91" s="10">
        <f>F90</f>
        <v>3089176</v>
      </c>
      <c r="G91" s="10">
        <f>G90</f>
        <v>-1625675</v>
      </c>
      <c r="H91" s="10">
        <f t="shared" si="5"/>
        <v>-363518</v>
      </c>
      <c r="I91" s="10">
        <f>I90</f>
        <v>3736811</v>
      </c>
      <c r="J91" s="10">
        <f>J90</f>
        <v>0</v>
      </c>
      <c r="K91" s="10">
        <f>IF(ISTEXT(D91),T(D91),+D91+H91+I91+J91)</f>
        <v>5139184</v>
      </c>
    </row>
    <row r="92" spans="1:11">
      <c r="A92" s="2" t="s">
        <v>86</v>
      </c>
      <c r="B92" s="9">
        <v>-26542249</v>
      </c>
      <c r="C92" s="9">
        <v>9113957</v>
      </c>
      <c r="D92" s="9">
        <f t="shared" si="4"/>
        <v>-17428292</v>
      </c>
      <c r="E92" s="9">
        <v>-6736569</v>
      </c>
      <c r="F92" s="9">
        <v>9705292</v>
      </c>
      <c r="G92" s="9">
        <v>-2429012</v>
      </c>
      <c r="H92" s="9">
        <f t="shared" si="5"/>
        <v>539711</v>
      </c>
      <c r="I92" s="9">
        <v>15425150</v>
      </c>
      <c r="J92" s="9">
        <v>0</v>
      </c>
      <c r="K92" s="9">
        <f>IF(ISTEXT(D92),T(D92),+D92+H92+I92+J92)</f>
        <v>-1463431</v>
      </c>
    </row>
    <row r="93" spans="1:11">
      <c r="A93" s="7" t="s">
        <v>87</v>
      </c>
      <c r="B93" s="10">
        <f>B92+B91</f>
        <v>-22685049</v>
      </c>
      <c r="C93" s="10">
        <f>C92+C91</f>
        <v>7022648</v>
      </c>
      <c r="D93" s="10">
        <f t="shared" si="4"/>
        <v>-15662401</v>
      </c>
      <c r="E93" s="10">
        <f>E92+E91</f>
        <v>-8563588</v>
      </c>
      <c r="F93" s="10">
        <f>F92+F91</f>
        <v>12794468</v>
      </c>
      <c r="G93" s="10">
        <f>G92+G91</f>
        <v>-4054687</v>
      </c>
      <c r="H93" s="10">
        <f t="shared" si="5"/>
        <v>176193</v>
      </c>
      <c r="I93" s="10">
        <f>I92+I91</f>
        <v>19161961</v>
      </c>
      <c r="J93" s="10">
        <f>J92+J91</f>
        <v>0</v>
      </c>
      <c r="K93" s="10">
        <f>IF(ISTEXT(D93),T(D93),+D93+H93+I93+J93)</f>
        <v>3675753</v>
      </c>
    </row>
    <row r="94" spans="1:11">
      <c r="A94" s="7" t="s">
        <v>88</v>
      </c>
      <c r="B94" s="9"/>
      <c r="C94" s="9"/>
      <c r="D94" s="9" t="str">
        <f t="shared" si="4"/>
        <v/>
      </c>
      <c r="E94" s="9"/>
      <c r="F94" s="9"/>
      <c r="G94" s="9"/>
      <c r="H94" s="9" t="str">
        <f t="shared" si="5"/>
        <v/>
      </c>
      <c r="I94" s="9"/>
      <c r="J94" s="9"/>
      <c r="K94" s="9" t="str">
        <f>IF(ISTEXT(D94),T(D94),+D94+H94+I94+J94)</f>
        <v/>
      </c>
    </row>
    <row r="95" spans="1:11">
      <c r="A95" s="7" t="s">
        <v>89</v>
      </c>
      <c r="B95" s="10">
        <f>0</f>
        <v>0</v>
      </c>
      <c r="C95" s="10">
        <f>0</f>
        <v>0</v>
      </c>
      <c r="D95" s="10">
        <f t="shared" si="4"/>
        <v>0</v>
      </c>
      <c r="E95" s="10">
        <f>0</f>
        <v>0</v>
      </c>
      <c r="F95" s="10">
        <f>0</f>
        <v>0</v>
      </c>
      <c r="G95" s="10">
        <f>0</f>
        <v>0</v>
      </c>
      <c r="H95" s="10">
        <f t="shared" si="5"/>
        <v>0</v>
      </c>
      <c r="I95" s="10">
        <f>0</f>
        <v>0</v>
      </c>
      <c r="J95" s="10">
        <f>0</f>
        <v>0</v>
      </c>
      <c r="K95" s="10">
        <f>IF(ISTEXT(D95),T(D95),+D95+H95+I95+J95)</f>
        <v>0</v>
      </c>
    </row>
    <row r="96" spans="1:11">
      <c r="A96" s="2" t="s">
        <v>90</v>
      </c>
      <c r="B96" s="9">
        <v>0</v>
      </c>
      <c r="C96" s="9">
        <v>83000000</v>
      </c>
      <c r="D96" s="9">
        <f t="shared" si="4"/>
        <v>83000000</v>
      </c>
      <c r="E96" s="9">
        <v>0</v>
      </c>
      <c r="F96" s="9">
        <v>0</v>
      </c>
      <c r="G96" s="9">
        <v>0</v>
      </c>
      <c r="H96" s="9">
        <f t="shared" si="5"/>
        <v>0</v>
      </c>
      <c r="I96" s="9">
        <v>0</v>
      </c>
      <c r="J96" s="9">
        <v>0</v>
      </c>
      <c r="K96" s="9">
        <f>IF(ISTEXT(D96),T(D96),+D96+H96+I96+J96)</f>
        <v>83000000</v>
      </c>
    </row>
    <row r="97" spans="1:11">
      <c r="A97" s="7" t="s">
        <v>91</v>
      </c>
      <c r="B97" s="10">
        <f>B96+B95</f>
        <v>0</v>
      </c>
      <c r="C97" s="10">
        <f>C96+C95</f>
        <v>83000000</v>
      </c>
      <c r="D97" s="10">
        <f t="shared" si="4"/>
        <v>83000000</v>
      </c>
      <c r="E97" s="10">
        <f>E96+E95</f>
        <v>0</v>
      </c>
      <c r="F97" s="10">
        <f>F96+F95</f>
        <v>0</v>
      </c>
      <c r="G97" s="10">
        <f>G96+G95</f>
        <v>0</v>
      </c>
      <c r="H97" s="10">
        <f t="shared" si="5"/>
        <v>0</v>
      </c>
      <c r="I97" s="10">
        <f>I96+I95</f>
        <v>0</v>
      </c>
      <c r="J97" s="10">
        <f>J96+J95</f>
        <v>0</v>
      </c>
      <c r="K97" s="10">
        <f>IF(ISTEXT(D97),T(D97),+D97+H97+I97+J97)</f>
        <v>83000000</v>
      </c>
    </row>
    <row r="98" spans="1:11" ht="13.5" customHeight="1" thickBot="1">
      <c r="A98" s="8" t="s">
        <v>92</v>
      </c>
      <c r="B98" s="11">
        <f>B93+B97</f>
        <v>-22685049</v>
      </c>
      <c r="C98" s="11">
        <f>C93+C97</f>
        <v>90022648</v>
      </c>
      <c r="D98" s="11">
        <f t="shared" si="4"/>
        <v>67337599</v>
      </c>
      <c r="E98" s="11">
        <f>E93+E97</f>
        <v>-8563588</v>
      </c>
      <c r="F98" s="11">
        <f>F93+F97</f>
        <v>12794468</v>
      </c>
      <c r="G98" s="11">
        <f>G93+G97</f>
        <v>-4054687</v>
      </c>
      <c r="H98" s="11">
        <f t="shared" si="5"/>
        <v>176193</v>
      </c>
      <c r="I98" s="11">
        <f>I93+I97</f>
        <v>19161961</v>
      </c>
      <c r="J98" s="11">
        <f>J93+J97</f>
        <v>0</v>
      </c>
      <c r="K98" s="11">
        <f>IF(ISTEXT(D98),T(D98),+D98+H98+I98+J98)</f>
        <v>86675753</v>
      </c>
    </row>
    <row r="99" spans="1:11" ht="14.25" thickTop="1">
      <c r="A99" s="4"/>
      <c r="B99" s="6"/>
      <c r="C99" s="6"/>
      <c r="D99" s="6"/>
      <c r="E99" s="6"/>
      <c r="F99" s="6"/>
      <c r="G99" s="6"/>
      <c r="H99" s="6"/>
      <c r="I99" s="6"/>
      <c r="J99" s="6"/>
      <c r="K99" s="6"/>
    </row>
  </sheetData>
  <mergeCells count="9">
    <mergeCell ref="I5:I6"/>
    <mergeCell ref="J5:J6"/>
    <mergeCell ref="K5:K6"/>
    <mergeCell ref="A1:K1"/>
    <mergeCell ref="A2:K2"/>
    <mergeCell ref="A3:K3"/>
    <mergeCell ref="A5:A6"/>
    <mergeCell ref="B5:D6"/>
    <mergeCell ref="E5:H6"/>
  </mergeCells>
  <phoneticPr fontId="1"/>
  <pageMargins left="0.59055118110236227" right="0.39370078740157483" top="0.59055118110236227" bottom="0.78740157480314965" header="0.59055118110236227" footer="0.590551181102362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正味財産内訳表</vt:lpstr>
      <vt:lpstr>正味財産内訳表!Print_Titles</vt:lpstr>
    </vt:vector>
  </TitlesOfParts>
  <Company>scces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パワフル会計『公益』</dc:title>
  <dc:subject>Ver.5.51</dc:subject>
  <dc:creator>scces</dc:creator>
  <cp:lastModifiedBy>USER</cp:lastModifiedBy>
  <cp:lastPrinted>2023-09-08T09:34:37Z</cp:lastPrinted>
  <dcterms:created xsi:type="dcterms:W3CDTF">2008-10-10T08:04:04Z</dcterms:created>
  <dcterms:modified xsi:type="dcterms:W3CDTF">2024-12-19T06:43:28Z</dcterms:modified>
</cp:coreProperties>
</file>