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456" windowWidth="28800" windowHeight="16416" tabRatio="405"/>
  </bookViews>
  <sheets>
    <sheet name="【取手市4期】診療所用" sheetId="9" r:id="rId1"/>
    <sheet name="入力見本" sheetId="1" r:id="rId2"/>
  </sheets>
  <definedNames>
    <definedName name="_xlnm._FilterDatabase" localSheetId="1" hidden="1">入力見本!$A$73:$N$104</definedName>
    <definedName name="_xlnm.Print_Area" localSheetId="1">入力見本!$A$1:$P$113</definedName>
    <definedName name="_xlnm._FilterDatabase" localSheetId="0" hidden="1">'【取手市4期】診療所用'!$A$73:$N$104</definedName>
    <definedName name="_xlnm.Print_Area" localSheetId="0">'【取手市4期】診療所用'!$A$1:$P$113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vdi207 保健センター 水上 沙紀</author>
  </authors>
  <commentList>
    <comment ref="L2" authorId="0">
      <text>
        <r>
          <rPr>
            <b/>
            <sz val="22"/>
            <color theme="1"/>
            <rFont val="游ゴシック"/>
          </rPr>
          <t>日付は入力しないでください。</t>
        </r>
      </text>
    </comment>
    <comment ref="F20" authorId="0">
      <text>
        <r>
          <rPr>
            <b/>
            <sz val="24"/>
            <color theme="1"/>
            <rFont val="游ゴシック"/>
          </rPr>
          <t>自動計算され、金額が表示されます</t>
        </r>
      </text>
    </comment>
    <comment ref="N50" authorId="0">
      <text>
        <r>
          <rPr>
            <b/>
            <sz val="24"/>
            <color theme="1"/>
            <rFont val="游ゴシック"/>
          </rPr>
          <t>該当のものに〇をつけてください（手書きも可）
・金融機関種別：銀行/信用金庫/信用組合/農協
・支店種別：本店/支店/出張所
・預金種目：当座/普通</t>
        </r>
      </text>
    </comment>
  </commentList>
</comments>
</file>

<file path=xl/sharedStrings.xml><?xml version="1.0" encoding="utf-8"?>
<sst xmlns="http://schemas.openxmlformats.org/spreadsheetml/2006/main" xmlns:r="http://schemas.openxmlformats.org/officeDocument/2006/relationships" count="94" uniqueCount="94">
  <si>
    <t>　取手市新型コロナウイルスワクチン個別接種診療所支援協力金の支給を受けたいので，取手市新型コロナウイルスワクチン個別接種診療所支援協力金交付要綱第６条第１項の規定により，関係書類を添えて申請します。</t>
    <rPh sb="1" eb="4">
      <t>トリデシ</t>
    </rPh>
    <rPh sb="4" eb="6">
      <t>シンガタ</t>
    </rPh>
    <rPh sb="17" eb="24">
      <t>コベツセッシ</t>
    </rPh>
    <rPh sb="24" eb="26">
      <t>シエン</t>
    </rPh>
    <rPh sb="26" eb="29">
      <t>キョウリョクキン</t>
    </rPh>
    <rPh sb="30" eb="32">
      <t>シキュウ</t>
    </rPh>
    <rPh sb="33" eb="34">
      <t>ウ</t>
    </rPh>
    <rPh sb="40" eb="43">
      <t>トリデシ</t>
    </rPh>
    <rPh sb="43" eb="45">
      <t>シンガタ</t>
    </rPh>
    <rPh sb="56" eb="63">
      <t>コベツセッシ</t>
    </rPh>
    <rPh sb="63" eb="65">
      <t>シエン</t>
    </rPh>
    <rPh sb="65" eb="68">
      <t>キョウリョクキン</t>
    </rPh>
    <rPh sb="68" eb="70">
      <t>コウフ</t>
    </rPh>
    <rPh sb="70" eb="72">
      <t>ヨウコウ</t>
    </rPh>
    <rPh sb="72" eb="75">
      <t>ダイ</t>
    </rPh>
    <rPh sb="75" eb="76">
      <t>ダイ</t>
    </rPh>
    <rPh sb="77" eb="78">
      <t>コウ</t>
    </rPh>
    <rPh sb="79" eb="81">
      <t>キテイ</t>
    </rPh>
    <rPh sb="85" eb="87">
      <t>カンケイ</t>
    </rPh>
    <rPh sb="87" eb="89">
      <t>ショルイ</t>
    </rPh>
    <rPh sb="90" eb="91">
      <t>ソ</t>
    </rPh>
    <rPh sb="93" eb="95">
      <t>シンセイ</t>
    </rPh>
    <phoneticPr fontId="2"/>
  </si>
  <si>
    <t>接種回数</t>
    <rPh sb="0" eb="2">
      <t>セッシュ</t>
    </rPh>
    <rPh sb="2" eb="4">
      <t>カイスウ</t>
    </rPh>
    <phoneticPr fontId="2"/>
  </si>
  <si>
    <t>支店</t>
  </si>
  <si>
    <t>備考</t>
    <rPh sb="0" eb="2">
      <t>ビコウ</t>
    </rPh>
    <phoneticPr fontId="2"/>
  </si>
  <si>
    <t>（金）</t>
    <rPh sb="1" eb="2">
      <t>キン</t>
    </rPh>
    <phoneticPr fontId="2"/>
  </si>
  <si>
    <t>○</t>
  </si>
  <si>
    <t>所在地</t>
    <rPh sb="0" eb="3">
      <t>ショザイチ</t>
    </rPh>
    <phoneticPr fontId="2"/>
  </si>
  <si>
    <t>（日）</t>
    <rPh sb="1" eb="2">
      <t>ニチ</t>
    </rPh>
    <phoneticPr fontId="2"/>
  </si>
  <si>
    <t>※計算上、必要なので消さないこと。（印刷不要）</t>
    <rPh sb="1" eb="4">
      <t>ケイサンジョウ</t>
    </rPh>
    <rPh sb="5" eb="7">
      <t>ヒツヨウ</t>
    </rPh>
    <rPh sb="10" eb="11">
      <t>ケ</t>
    </rPh>
    <rPh sb="18" eb="20">
      <t>インサツ</t>
    </rPh>
    <rPh sb="20" eb="22">
      <t>フヨウ</t>
    </rPh>
    <phoneticPr fontId="2"/>
  </si>
  <si>
    <t>午前</t>
    <rPh sb="0" eb="2">
      <t>ごぜん</t>
    </rPh>
    <phoneticPr fontId="2" type="Hiragana"/>
  </si>
  <si>
    <t>（月）</t>
    <rPh sb="1" eb="2">
      <t>ゲツ</t>
    </rPh>
    <phoneticPr fontId="2"/>
  </si>
  <si>
    <t>年　　　月　　　日</t>
    <rPh sb="0" eb="1">
      <t>ネン</t>
    </rPh>
    <rPh sb="4" eb="5">
      <t>ガツ</t>
    </rPh>
    <rPh sb="8" eb="9">
      <t>ニチ</t>
    </rPh>
    <phoneticPr fontId="2"/>
  </si>
  <si>
    <t>接種回数計（予診のみを含めない）　5/1～7/2</t>
    <rPh sb="0" eb="2">
      <t>セッシュ</t>
    </rPh>
    <rPh sb="2" eb="4">
      <t>カイスウ</t>
    </rPh>
    <rPh sb="4" eb="5">
      <t>ケイ</t>
    </rPh>
    <rPh sb="6" eb="8">
      <t>ヨシン</t>
    </rPh>
    <rPh sb="11" eb="12">
      <t>フク</t>
    </rPh>
    <phoneticPr fontId="2"/>
  </si>
  <si>
    <t>週の接種回数</t>
    <rPh sb="0" eb="1">
      <t>シュウ</t>
    </rPh>
    <rPh sb="2" eb="4">
      <t>セッシュ</t>
    </rPh>
    <rPh sb="4" eb="6">
      <t>カイスウ</t>
    </rPh>
    <phoneticPr fontId="2"/>
  </si>
  <si>
    <t>土</t>
  </si>
  <si>
    <t>水</t>
  </si>
  <si>
    <t>日</t>
  </si>
  <si>
    <t>（水）</t>
    <rPh sb="1" eb="2">
      <t>スイ</t>
    </rPh>
    <phoneticPr fontId="2"/>
  </si>
  <si>
    <t>担当者職氏名</t>
    <rPh sb="0" eb="3">
      <t>タントウシャ</t>
    </rPh>
    <rPh sb="4" eb="6">
      <t>シメイ</t>
    </rPh>
    <phoneticPr fontId="2"/>
  </si>
  <si>
    <t>診療所名称</t>
    <rPh sb="0" eb="3">
      <t>シンリョウジョ</t>
    </rPh>
    <rPh sb="3" eb="5">
      <t>メイショウ</t>
    </rPh>
    <phoneticPr fontId="2"/>
  </si>
  <si>
    <t>（火）</t>
    <rPh sb="1" eb="2">
      <t>カ</t>
    </rPh>
    <phoneticPr fontId="2"/>
  </si>
  <si>
    <t>協力金の振込口座</t>
    <rPh sb="0" eb="3">
      <t>キョウリョクキン</t>
    </rPh>
    <rPh sb="4" eb="8">
      <t>フリコミ</t>
    </rPh>
    <phoneticPr fontId="2"/>
  </si>
  <si>
    <t>（木）</t>
    <rPh sb="1" eb="2">
      <t>モク</t>
    </rPh>
    <phoneticPr fontId="2"/>
  </si>
  <si>
    <t>個別接種に係る実績報告書</t>
    <rPh sb="0" eb="4">
      <t>コベツセッシュ</t>
    </rPh>
    <rPh sb="5" eb="6">
      <t>カカ</t>
    </rPh>
    <rPh sb="7" eb="9">
      <t>ジッセキ</t>
    </rPh>
    <rPh sb="9" eb="12">
      <t>ホウコクショ</t>
    </rPh>
    <phoneticPr fontId="2"/>
  </si>
  <si>
    <t>参考記載：各加算の対象となった接種の数</t>
    <rPh sb="5" eb="6">
      <t>カク</t>
    </rPh>
    <phoneticPr fontId="2"/>
  </si>
  <si>
    <t>接種回数（予診のみを含めない）</t>
    <rPh sb="0" eb="2">
      <t>セッシュ</t>
    </rPh>
    <rPh sb="2" eb="4">
      <t>カイスウ</t>
    </rPh>
    <rPh sb="5" eb="7">
      <t>ヨシン</t>
    </rPh>
    <rPh sb="10" eb="11">
      <t>フク</t>
    </rPh>
    <phoneticPr fontId="2"/>
  </si>
  <si>
    <t>（土）</t>
    <rPh sb="1" eb="2">
      <t>ド</t>
    </rPh>
    <phoneticPr fontId="2"/>
  </si>
  <si>
    <t>　</t>
  </si>
  <si>
    <t>電話番号</t>
    <rPh sb="0" eb="2">
      <t>デンワ</t>
    </rPh>
    <rPh sb="2" eb="4">
      <t>バンゴウ</t>
    </rPh>
    <phoneticPr fontId="2"/>
  </si>
  <si>
    <t>午後</t>
    <rPh sb="0" eb="2">
      <t>ごご</t>
    </rPh>
    <phoneticPr fontId="2" type="Hiragana"/>
  </si>
  <si>
    <t>請求金額</t>
    <rPh sb="0" eb="2">
      <t>セイキュウ</t>
    </rPh>
    <rPh sb="2" eb="4">
      <t>キンガク</t>
    </rPh>
    <phoneticPr fontId="2"/>
  </si>
  <si>
    <r>
      <t>100回以上接種した取扱いとする週</t>
    </r>
    <r>
      <rPr>
        <b/>
        <vertAlign val="superscript"/>
        <sz val="22"/>
        <color theme="1"/>
        <rFont val="游ゴシック"/>
      </rPr>
      <t>※</t>
    </r>
    <rPh sb="10" eb="12">
      <t>トリアツカ</t>
    </rPh>
    <phoneticPr fontId="2"/>
  </si>
  <si>
    <t>内訳</t>
    <rPh sb="0" eb="2">
      <t>ウチワケ</t>
    </rPh>
    <phoneticPr fontId="2"/>
  </si>
  <si>
    <t>金</t>
  </si>
  <si>
    <t/>
  </si>
  <si>
    <t>市民</t>
    <rPh sb="0" eb="2">
      <t>シミン</t>
    </rPh>
    <phoneticPr fontId="2"/>
  </si>
  <si>
    <r>
      <t xml:space="preserve">時間外等の接種体制の有無
</t>
    </r>
    <r>
      <rPr>
        <sz val="12"/>
        <color theme="1"/>
        <rFont val="游ゴシック"/>
      </rPr>
      <t>（該当日はプルダウンから〇を選択する）</t>
    </r>
    <rPh sb="0" eb="3">
      <t>ジカンガイ</t>
    </rPh>
    <rPh sb="3" eb="4">
      <t>トウ</t>
    </rPh>
    <rPh sb="5" eb="7">
      <t>セッシュ</t>
    </rPh>
    <rPh sb="7" eb="9">
      <t>タイセイ</t>
    </rPh>
    <rPh sb="10" eb="12">
      <t>ウム</t>
    </rPh>
    <rPh sb="14" eb="16">
      <t>ガイトウ</t>
    </rPh>
    <rPh sb="16" eb="17">
      <t>ビ</t>
    </rPh>
    <rPh sb="27" eb="29">
      <t>センタク</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</si>
  <si>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</si>
  <si>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フリガナ</t>
  </si>
  <si>
    <t>週の回数区分</t>
    <rPh sb="0" eb="1">
      <t>シュウ</t>
    </rPh>
    <rPh sb="2" eb="4">
      <t>カイスウ</t>
    </rPh>
    <rPh sb="4" eb="6">
      <t>クブン</t>
    </rPh>
    <phoneticPr fontId="2"/>
  </si>
  <si>
    <t>時間外，夜間又は休日において個別接種が可能な体制を整備しています。</t>
    <rPh sb="0" eb="3">
      <t>ジカンガイ</t>
    </rPh>
    <rPh sb="4" eb="8">
      <t>ヤカンマ</t>
    </rPh>
    <rPh sb="8" eb="14">
      <t>キュウジツ</t>
    </rPh>
    <rPh sb="14" eb="18">
      <t>コベツセッシュ</t>
    </rPh>
    <rPh sb="19" eb="25">
      <t>カ</t>
    </rPh>
    <rPh sb="25" eb="27">
      <t>セイビ</t>
    </rPh>
    <phoneticPr fontId="2"/>
  </si>
  <si>
    <t>合計</t>
    <rPh sb="0" eb="2">
      <t>ゴウケイ</t>
    </rPh>
    <phoneticPr fontId="2"/>
  </si>
  <si>
    <t>銀行・信用金庫
信用組合・農協</t>
    <rPh sb="3" eb="4">
      <t>シン</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</si>
  <si>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</si>
  <si>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</si>
  <si>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　取手市　第５期　(1/1～3/3)　】</t>
    <rPh sb="2" eb="4">
      <t>トリデ</t>
    </rPh>
    <rPh sb="4" eb="5">
      <t>シ</t>
    </rPh>
    <rPh sb="6" eb="7">
      <t>ダイ</t>
    </rPh>
    <phoneticPr fontId="2"/>
  </si>
  <si>
    <t>単価 2,000円/回</t>
    <rPh sb="8" eb="9">
      <t>エン</t>
    </rPh>
    <phoneticPr fontId="2"/>
  </si>
  <si>
    <t>☑</t>
  </si>
  <si>
    <t>口座名義人</t>
    <rPh sb="0" eb="5">
      <t>コウザメ</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</si>
  <si>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</si>
  <si>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 週のうち少なくとも１日は時間外、夜間または休日における接種体制を要する。</t>
  </si>
  <si>
    <t>（参考）標榜する診療時間</t>
    <rPh sb="1" eb="3">
      <t>サンコウ</t>
    </rPh>
    <rPh sb="4" eb="6">
      <t>ヒョウボウ</t>
    </rPh>
    <rPh sb="8" eb="10">
      <t>シンリョウ</t>
    </rPh>
    <rPh sb="10" eb="12">
      <t>ジカン</t>
    </rPh>
    <phoneticPr fontId="2"/>
  </si>
  <si>
    <t>火</t>
  </si>
  <si>
    <t>木</t>
  </si>
  <si>
    <t>令和5年5月1日から7月2日の間</t>
    <rPh sb="0" eb="2">
      <t>レイワ</t>
    </rPh>
    <rPh sb="3" eb="4">
      <t>ネン</t>
    </rPh>
    <rPh sb="14" eb="15">
      <t>アイダ</t>
    </rPh>
    <phoneticPr fontId="2"/>
  </si>
  <si>
    <t>市民外</t>
    <rPh sb="0" eb="2">
      <t>シミン</t>
    </rPh>
    <rPh sb="2" eb="3">
      <t>ガイ</t>
    </rPh>
    <phoneticPr fontId="2"/>
  </si>
  <si>
    <t>下記のとおり、新型コロナウイルスワクチンの接種を行ったので報告します。</t>
    <rPh sb="0" eb="2">
      <t>カキ</t>
    </rPh>
    <rPh sb="7" eb="9">
      <t>シンガタ</t>
    </rPh>
    <rPh sb="21" eb="23">
      <t>セッシュ</t>
    </rPh>
    <rPh sb="24" eb="25">
      <t>オコナ</t>
    </rPh>
    <rPh sb="29" eb="31">
      <t>ホウコク</t>
    </rPh>
    <phoneticPr fontId="2"/>
  </si>
  <si>
    <t>※本様式において「時間外等」は、時間外の他に、夜間・休日を指す。</t>
    <rPh sb="1" eb="2">
      <t>ホン</t>
    </rPh>
    <rPh sb="2" eb="4">
      <t>ヨウシキ</t>
    </rPh>
    <rPh sb="9" eb="11">
      <t>ジカン</t>
    </rPh>
    <rPh sb="11" eb="13">
      <t>ガイトウ</t>
    </rPh>
    <rPh sb="16" eb="19">
      <t>ジカンガイ</t>
    </rPh>
    <rPh sb="20" eb="21">
      <t>ホカ</t>
    </rPh>
    <rPh sb="23" eb="25">
      <t>ヤカン</t>
    </rPh>
    <rPh sb="26" eb="28">
      <t>キュウジツ</t>
    </rPh>
    <rPh sb="29" eb="30">
      <t>サ</t>
    </rPh>
    <phoneticPr fontId="2"/>
  </si>
  <si>
    <t>【　取手市　第1期　(5/1～7/2)　】</t>
    <rPh sb="2" eb="4">
      <t>トリデ</t>
    </rPh>
    <rPh sb="4" eb="5">
      <t>シ</t>
    </rPh>
    <rPh sb="6" eb="7">
      <t>ダイ</t>
    </rPh>
    <phoneticPr fontId="2"/>
  </si>
  <si>
    <t>代表者職氏名</t>
    <rPh sb="0" eb="2">
      <t>ダイヒョウ</t>
    </rPh>
    <rPh sb="2" eb="3">
      <t>シャ</t>
    </rPh>
    <rPh sb="3" eb="4">
      <t>ショク</t>
    </rPh>
    <rPh sb="4" eb="6">
      <t>シメイ</t>
    </rPh>
    <phoneticPr fontId="2"/>
  </si>
  <si>
    <t>金融機関名</t>
    <rPh sb="0" eb="5">
      <t>キンユウキ</t>
    </rPh>
    <phoneticPr fontId="2"/>
  </si>
  <si>
    <t>月</t>
    <rPh sb="0" eb="1">
      <t>げつ</t>
    </rPh>
    <phoneticPr fontId="2" type="Hiragana"/>
  </si>
  <si>
    <t>備考</t>
    <rPh sb="0" eb="2">
      <t>びこう</t>
    </rPh>
    <phoneticPr fontId="2" type="Hiragana"/>
  </si>
  <si>
    <t>預金種目</t>
    <rPh sb="0" eb="4">
      <t>ヨキンシ</t>
    </rPh>
    <phoneticPr fontId="2"/>
  </si>
  <si>
    <t>口座番号</t>
    <rPh sb="0" eb="4">
      <t>コウザ</t>
    </rPh>
    <phoneticPr fontId="2"/>
  </si>
  <si>
    <t>普通</t>
  </si>
  <si>
    <t>協力金の交付決定後，この申請書を協力金の請求書として取り扱うことに同意します。</t>
    <rPh sb="0" eb="3">
      <t>キョウリョクキン</t>
    </rPh>
    <rPh sb="4" eb="9">
      <t>コウフケッ</t>
    </rPh>
    <rPh sb="12" eb="15">
      <t>シンセイショ</t>
    </rPh>
    <rPh sb="16" eb="19">
      <t>キョウリョクキン</t>
    </rPh>
    <rPh sb="20" eb="26">
      <t>セ</t>
    </rPh>
    <rPh sb="26" eb="27">
      <t>ト</t>
    </rPh>
    <rPh sb="28" eb="29">
      <t>アツカ</t>
    </rPh>
    <rPh sb="33" eb="35">
      <t>ドウイ</t>
    </rPh>
    <phoneticPr fontId="2"/>
  </si>
  <si>
    <t>医療法人〇〇会　取手ウェルネスクリニック</t>
    <rPh sb="0" eb="4">
      <t>イリョウ</t>
    </rPh>
    <rPh sb="6" eb="7">
      <t>カイ</t>
    </rPh>
    <rPh sb="8" eb="10">
      <t>トリデ</t>
    </rPh>
    <phoneticPr fontId="2"/>
  </si>
  <si>
    <t>□　</t>
  </si>
  <si>
    <t>（確認事項）チェック欄「□」にチェック「✔」を記入してください。</t>
    <rPh sb="1" eb="5">
      <t>カクニン</t>
    </rPh>
    <rPh sb="10" eb="11">
      <t>ラ</t>
    </rPh>
    <rPh sb="23" eb="25">
      <t>キニュウ</t>
    </rPh>
    <phoneticPr fontId="2"/>
  </si>
  <si>
    <t>様式第１号（第６条関係）</t>
    <rPh sb="0" eb="2">
      <t>ヨウシキ</t>
    </rPh>
    <rPh sb="2" eb="3">
      <t>ダイ</t>
    </rPh>
    <rPh sb="4" eb="5">
      <t>ゴウ</t>
    </rPh>
    <rPh sb="6" eb="7">
      <t>ダイ</t>
    </rPh>
    <rPh sb="8" eb="9">
      <t>ジョウ</t>
    </rPh>
    <rPh sb="9" eb="11">
      <t>カンケイ</t>
    </rPh>
    <phoneticPr fontId="2"/>
  </si>
  <si>
    <t>様式第２号（第６条関係）</t>
    <rPh sb="0" eb="2">
      <t>ヨウシキ</t>
    </rPh>
    <rPh sb="2" eb="3">
      <t>ダイ</t>
    </rPh>
    <rPh sb="4" eb="5">
      <t>ゴウ</t>
    </rPh>
    <rPh sb="6" eb="7">
      <t>ダイ</t>
    </rPh>
    <rPh sb="8" eb="9">
      <t>ジョウ</t>
    </rPh>
    <rPh sb="9" eb="11">
      <t>カンケイ</t>
    </rPh>
    <phoneticPr fontId="2"/>
  </si>
  <si>
    <t>取手市新町2-5-25</t>
    <rPh sb="0" eb="3">
      <t>トリデシ</t>
    </rPh>
    <rPh sb="3" eb="5">
      <t>シンマチ</t>
    </rPh>
    <phoneticPr fontId="2"/>
  </si>
  <si>
    <t>0297-85-6900</t>
  </si>
  <si>
    <t>理事長　取手　太郎</t>
    <rPh sb="0" eb="3">
      <t>リジチョウ</t>
    </rPh>
    <rPh sb="4" eb="6">
      <t>トリデ</t>
    </rPh>
    <rPh sb="7" eb="9">
      <t>タロウ</t>
    </rPh>
    <phoneticPr fontId="2"/>
  </si>
  <si>
    <t>事務　藤代　次郎</t>
    <rPh sb="0" eb="2">
      <t>ジム</t>
    </rPh>
    <rPh sb="3" eb="5">
      <t>フジシロ</t>
    </rPh>
    <rPh sb="6" eb="8">
      <t>ジロウ</t>
    </rPh>
    <phoneticPr fontId="2"/>
  </si>
  <si>
    <t>　取手市長　中村　修　殿</t>
    <rPh sb="1" eb="3">
      <t>トリデ</t>
    </rPh>
    <rPh sb="3" eb="4">
      <t>シ</t>
    </rPh>
    <rPh sb="4" eb="5">
      <t>チョウ</t>
    </rPh>
    <rPh sb="6" eb="7">
      <t>ナカ</t>
    </rPh>
    <rPh sb="7" eb="8">
      <t>ムラ</t>
    </rPh>
    <rPh sb="9" eb="10">
      <t>オサム</t>
    </rPh>
    <rPh sb="11" eb="12">
      <t>ドノ</t>
    </rPh>
    <phoneticPr fontId="2"/>
  </si>
  <si>
    <t>9:00~12:00</t>
  </si>
  <si>
    <t>14:00~18:00</t>
  </si>
  <si>
    <t>当座　・　普通</t>
    <rPh sb="0" eb="2">
      <t>トウザ</t>
    </rPh>
    <phoneticPr fontId="2"/>
  </si>
  <si>
    <t>休診</t>
    <rPh sb="0" eb="2">
      <t>キュウシン</t>
    </rPh>
    <phoneticPr fontId="2"/>
  </si>
  <si>
    <t>祝日も休診</t>
    <rPh sb="0" eb="2">
      <t>シュクジツ</t>
    </rPh>
    <rPh sb="3" eb="5">
      <t>キュウシン</t>
    </rPh>
    <phoneticPr fontId="2"/>
  </si>
  <si>
    <t>銀行</t>
  </si>
  <si>
    <t>取手</t>
    <rPh sb="0" eb="2">
      <t>トリデ</t>
    </rPh>
    <phoneticPr fontId="2"/>
  </si>
  <si>
    <t>トリデ　タロウ</t>
  </si>
  <si>
    <t>取手　太郎</t>
    <rPh sb="0" eb="2">
      <t>トリデ</t>
    </rPh>
    <rPh sb="3" eb="5">
      <t>タロウ</t>
    </rPh>
    <phoneticPr fontId="2"/>
  </si>
  <si>
    <t>00000000</t>
  </si>
  <si>
    <t>　取手市長　中村　修　殿</t>
    <rPh sb="1" eb="3">
      <t>トリデ</t>
    </rPh>
    <rPh sb="3" eb="4">
      <t>シ</t>
    </rPh>
    <rPh sb="4" eb="5">
      <t>チョウ</t>
    </rPh>
    <rPh sb="6" eb="8">
      <t>ナカムラ</t>
    </rPh>
    <rPh sb="9" eb="10">
      <t>オサム</t>
    </rPh>
    <rPh sb="11" eb="12">
      <t>ドノ</t>
    </rPh>
    <phoneticPr fontId="2"/>
  </si>
  <si>
    <r>
      <t>令和５年度取手市新型コロナウイルスワクチン個別接種診療所支援協力金支給申請書（請求書）（第</t>
    </r>
    <r>
      <rPr>
        <b/>
        <sz val="36"/>
        <color theme="1"/>
        <rFont val="游ゴシック"/>
      </rPr>
      <t>１期）</t>
    </r>
    <rPh sb="0" eb="2">
      <t>レイワ</t>
    </rPh>
    <rPh sb="3" eb="4">
      <t>トシ</t>
    </rPh>
    <rPh sb="4" eb="5">
      <t>ド</t>
    </rPh>
    <rPh sb="5" eb="7">
      <t>トリデ</t>
    </rPh>
    <rPh sb="7" eb="8">
      <t>シ</t>
    </rPh>
    <rPh sb="8" eb="10">
      <t>シンガタ</t>
    </rPh>
    <rPh sb="21" eb="25">
      <t>コベツ</t>
    </rPh>
    <rPh sb="25" eb="28">
      <t>シンリョウジョ</t>
    </rPh>
    <rPh sb="28" eb="30">
      <t>シエン</t>
    </rPh>
    <rPh sb="30" eb="32">
      <t>キョウリョク</t>
    </rPh>
    <rPh sb="32" eb="33">
      <t>キン</t>
    </rPh>
    <rPh sb="33" eb="35">
      <t>シキュウ</t>
    </rPh>
    <rPh sb="35" eb="38">
      <t>シンセイショ</t>
    </rPh>
    <rPh sb="39" eb="42">
      <t>セイキュウショ</t>
    </rPh>
    <rPh sb="44" eb="45">
      <t>ダイ</t>
    </rPh>
    <rPh sb="46" eb="47">
      <t>キ</t>
    </rPh>
    <phoneticPr fontId="2"/>
  </si>
  <si>
    <t>茨城取手</t>
    <rPh sb="0" eb="2">
      <t>イバラキ</t>
    </rPh>
    <rPh sb="2" eb="4">
      <t>トリデ</t>
    </rPh>
    <phoneticPr fontId="2"/>
  </si>
  <si>
    <t>本店・支店・
出張所</t>
  </si>
  <si>
    <t>令和５年度取手市新型コロナウイルスワクチン個別接種診療所支援協力金支給申請書（請求書）（第5期）</t>
    <rPh sb="0" eb="2">
      <t>レイワ</t>
    </rPh>
    <rPh sb="3" eb="4">
      <t>トシ</t>
    </rPh>
    <rPh sb="4" eb="5">
      <t>ド</t>
    </rPh>
    <rPh sb="5" eb="7">
      <t>トリデ</t>
    </rPh>
    <rPh sb="7" eb="8">
      <t>シ</t>
    </rPh>
    <rPh sb="8" eb="10">
      <t>シンガタ</t>
    </rPh>
    <rPh sb="21" eb="25">
      <t>コベツ</t>
    </rPh>
    <rPh sb="25" eb="28">
      <t>シンリョウジョ</t>
    </rPh>
    <rPh sb="28" eb="30">
      <t>シエン</t>
    </rPh>
    <rPh sb="30" eb="32">
      <t>キョウリョク</t>
    </rPh>
    <rPh sb="32" eb="33">
      <t>キン</t>
    </rPh>
    <rPh sb="33" eb="35">
      <t>シキュウ</t>
    </rPh>
    <rPh sb="35" eb="38">
      <t>シンセイショ</t>
    </rPh>
    <rPh sb="39" eb="42">
      <t>セイキュウショ</t>
    </rPh>
    <rPh sb="44" eb="45">
      <t>ダイ</t>
    </rPh>
    <rPh sb="46" eb="47">
      <t>キ</t>
    </rPh>
    <phoneticPr fontId="2"/>
  </si>
  <si>
    <t>令和5年1月1日から3月3日の間</t>
    <rPh sb="0" eb="2">
      <t>レイワ</t>
    </rPh>
    <rPh sb="3" eb="4">
      <t>ネン</t>
    </rPh>
    <rPh sb="14" eb="15">
      <t>アイダ</t>
    </rPh>
    <phoneticPr fontId="2"/>
  </si>
  <si>
    <t>接種回数計（予診のみを含めない）1/1～3/3</t>
    <rPh sb="0" eb="2">
      <t>セッシュ</t>
    </rPh>
    <rPh sb="2" eb="4">
      <t>カイスウ</t>
    </rPh>
    <rPh sb="4" eb="5">
      <t>ケイ</t>
    </rPh>
    <rPh sb="6" eb="8">
      <t>ヨシン</t>
    </rPh>
    <rPh sb="11" eb="12">
      <t>フク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</si>
</sst>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5" formatCode="&quot;¥&quot;#,##0;&quot;¥&quot;\-#,##0"/>
    <numFmt numFmtId="176" formatCode="m&quot;月&quot;d&quot;日の週&quot;"/>
    <numFmt numFmtId="177" formatCode="0;\-0;;@"/>
    <numFmt numFmtId="178" formatCode="m/d"/>
    <numFmt numFmtId="179" formatCode="#,##0&quot;回&quot;;[Red]\-#,##0"/>
    <numFmt numFmtId="180" formatCode="#,##0&quot;円&quot;;[Red]\-#,##0"/>
    <numFmt numFmtId="181" formatCode="\(#,##0&quot;回&quot;\);[Red]\(\-#,##0&quot;回&quot;\)"/>
    <numFmt numFmtId="182" formatCode="\(General&quot;回&quot;\)"/>
    <numFmt numFmtId="183" formatCode="General&quot;週&quot;"/>
    <numFmt numFmtId="184" formatCode="General&quot;回&quot;"/>
    <numFmt numFmtId="185" formatCode="#,##0&quot;回&quot;;[Red]\-#,##0&quot;回&quot;"/>
    <numFmt numFmtId="186" formatCode="General&quot;日&quot;"/>
  </numFmts>
  <fonts count="35">
    <font>
      <sz val="11"/>
      <color theme="1"/>
      <name val="游ゴシック"/>
      <family val="3"/>
      <scheme val="minor"/>
    </font>
    <font>
      <sz val="11"/>
      <color theme="1"/>
      <name val="游ゴシック"/>
      <family val="3"/>
      <scheme val="minor"/>
    </font>
    <font>
      <sz val="6"/>
      <color auto="1"/>
      <name val="游ゴシック"/>
      <family val="3"/>
    </font>
    <font>
      <b/>
      <sz val="24"/>
      <color theme="1"/>
      <name val="游ゴシック"/>
      <family val="3"/>
    </font>
    <font>
      <sz val="26"/>
      <color theme="1"/>
      <name val="游ゴシック"/>
      <family val="3"/>
    </font>
    <font>
      <sz val="22"/>
      <color theme="1"/>
      <name val="游ゴシック"/>
      <family val="3"/>
      <scheme val="minor"/>
    </font>
    <font>
      <b/>
      <sz val="36"/>
      <color theme="1"/>
      <name val="游ゴシック"/>
      <family val="3"/>
    </font>
    <font>
      <sz val="14"/>
      <color theme="1"/>
      <name val="游ゴシック"/>
      <family val="3"/>
    </font>
    <font>
      <sz val="23"/>
      <color auto="1"/>
      <name val="游ゴシック"/>
      <family val="3"/>
    </font>
    <font>
      <sz val="22"/>
      <color rgb="FFFF0000"/>
      <name val="游ゴシック"/>
      <family val="3"/>
    </font>
    <font>
      <b/>
      <sz val="22"/>
      <color theme="1"/>
      <name val="游ゴシック"/>
      <family val="3"/>
    </font>
    <font>
      <sz val="20"/>
      <color theme="1"/>
      <name val="游ゴシック"/>
      <family val="3"/>
    </font>
    <font>
      <sz val="18"/>
      <color theme="1"/>
      <name val="游ゴシック"/>
      <family val="3"/>
    </font>
    <font>
      <b/>
      <sz val="24"/>
      <color rgb="FFFF0000"/>
      <name val="游ゴシック"/>
      <family val="3"/>
      <scheme val="minor"/>
    </font>
    <font>
      <sz val="14"/>
      <color rgb="FFFF0000"/>
      <name val="游ゴシック"/>
      <family val="3"/>
    </font>
    <font>
      <sz val="11"/>
      <color auto="1"/>
      <name val="游ゴシック"/>
      <family val="3"/>
    </font>
    <font>
      <sz val="36"/>
      <color auto="1"/>
      <name val="游ゴシック"/>
      <family val="3"/>
    </font>
    <font>
      <sz val="16"/>
      <color theme="1"/>
      <name val="游ゴシック"/>
      <family val="3"/>
    </font>
    <font>
      <b/>
      <sz val="16"/>
      <color rgb="FFFF0000"/>
      <name val="游ゴシック"/>
      <family val="3"/>
    </font>
    <font>
      <b/>
      <sz val="16"/>
      <color theme="0"/>
      <name val="游ゴシック"/>
      <family val="3"/>
    </font>
    <font>
      <sz val="18"/>
      <color rgb="FFFF0000"/>
      <name val="游ゴシック"/>
      <family val="3"/>
    </font>
    <font>
      <b/>
      <sz val="16"/>
      <color rgb="FF66FFFF"/>
      <name val="游ゴシック"/>
      <family val="3"/>
    </font>
    <font>
      <b/>
      <sz val="20"/>
      <color theme="1"/>
      <name val="游ゴシック"/>
      <family val="3"/>
    </font>
    <font>
      <b/>
      <sz val="11"/>
      <color theme="1"/>
      <name val="游ゴシック"/>
      <family val="3"/>
    </font>
    <font>
      <sz val="12"/>
      <color theme="1"/>
      <name val="游ゴシック"/>
      <family val="3"/>
    </font>
    <font>
      <b/>
      <sz val="26"/>
      <color theme="0"/>
      <name val="游ゴシック"/>
      <family val="3"/>
    </font>
    <font>
      <b/>
      <sz val="26"/>
      <color theme="1"/>
      <name val="游ゴシック"/>
      <family val="3"/>
    </font>
    <font>
      <b/>
      <sz val="28"/>
      <color theme="1"/>
      <name val="游ゴシック"/>
      <family val="3"/>
    </font>
    <font>
      <sz val="16"/>
      <color auto="1"/>
      <name val="游ゴシック"/>
      <family val="3"/>
    </font>
    <font>
      <b/>
      <sz val="16"/>
      <color theme="1"/>
      <name val="游ゴシック"/>
      <family val="3"/>
    </font>
    <font>
      <b/>
      <sz val="22"/>
      <color rgb="FFFF0000"/>
      <name val="游ゴシック"/>
      <family val="3"/>
      <scheme val="minor"/>
    </font>
    <font>
      <b/>
      <sz val="26"/>
      <color rgb="FFFF0000"/>
      <name val="游ゴシック"/>
      <family val="3"/>
    </font>
    <font>
      <sz val="11"/>
      <color rgb="FFFF0000"/>
      <name val="游ゴシック"/>
      <family val="3"/>
      <scheme val="minor"/>
    </font>
    <font>
      <b/>
      <sz val="36"/>
      <color theme="0"/>
      <name val="游ゴシック"/>
      <family val="3"/>
    </font>
    <font>
      <b/>
      <sz val="11"/>
      <color rgb="FFFF0000"/>
      <name val="游ゴシック"/>
      <family val="3"/>
      <scheme val="minor"/>
    </font>
  </fonts>
  <fills count="6">
    <fill>
      <patternFill patternType="none"/>
    </fill>
    <fill>
      <patternFill patternType="gray125"/>
    </fill>
    <fill>
      <patternFill patternType="solid">
        <fgColor theme="0" tint="-0.25"/>
        <bgColor indexed="64"/>
      </patternFill>
    </fill>
    <fill>
      <patternFill patternType="solid">
        <fgColor theme="5" tint="0.8"/>
        <bgColor indexed="64"/>
      </patternFill>
    </fill>
    <fill>
      <patternFill patternType="solid">
        <fgColor theme="1"/>
        <bgColor indexed="64"/>
      </patternFill>
    </fill>
    <fill>
      <patternFill patternType="solid">
        <fgColor theme="0"/>
        <bgColor indexed="64"/>
      </patternFill>
    </fill>
  </fills>
  <borders count="30">
    <border>
      <left/>
      <right/>
      <top/>
      <bottom/>
      <diagonal/>
    </border>
    <border>
      <left/>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Dash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11">
    <xf numFmtId="0" fontId="0" fillId="0" borderId="0" xfId="0">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Border="1" applyAlignment="1">
      <alignment horizontal="left" vertical="center"/>
    </xf>
    <xf numFmtId="0" fontId="6" fillId="0" borderId="0" xfId="1" applyFont="1" applyBorder="1" applyAlignment="1">
      <alignment horizontal="left" vertical="center" wrapText="1"/>
    </xf>
    <xf numFmtId="0" fontId="7" fillId="0" borderId="0" xfId="0" applyFont="1">
      <alignment vertical="center"/>
    </xf>
    <xf numFmtId="0" fontId="8" fillId="0" borderId="0" xfId="1" applyFont="1" applyAlignment="1">
      <alignment vertical="top" wrapText="1"/>
    </xf>
    <xf numFmtId="0" fontId="9" fillId="0" borderId="0" xfId="0" applyFont="1">
      <alignment vertical="center"/>
    </xf>
    <xf numFmtId="0" fontId="10" fillId="0" borderId="0" xfId="0" applyFont="1">
      <alignment vertical="center"/>
    </xf>
    <xf numFmtId="0" fontId="11" fillId="0" borderId="0" xfId="0" applyFont="1">
      <alignment vertical="center"/>
    </xf>
    <xf numFmtId="176" fontId="5" fillId="0" borderId="1" xfId="0" applyNumberFormat="1" applyFont="1" applyBorder="1" applyAlignment="1">
      <alignment horizontal="left" vertical="center"/>
    </xf>
    <xf numFmtId="0" fontId="5" fillId="0" borderId="2" xfId="0" applyFont="1" applyBorder="1">
      <alignment vertical="center"/>
    </xf>
    <xf numFmtId="0" fontId="12" fillId="0" borderId="0" xfId="0" applyFont="1">
      <alignment vertical="center"/>
    </xf>
    <xf numFmtId="0" fontId="5" fillId="0" borderId="3" xfId="0" applyFont="1" applyBorder="1">
      <alignment vertical="center"/>
    </xf>
    <xf numFmtId="0" fontId="5" fillId="0" borderId="3"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left" vertical="center"/>
    </xf>
    <xf numFmtId="0" fontId="10" fillId="0" borderId="7" xfId="0" applyFont="1" applyFill="1" applyBorder="1" applyAlignment="1">
      <alignment horizontal="right" vertical="center"/>
    </xf>
    <xf numFmtId="0" fontId="10" fillId="0" borderId="8" xfId="0" applyFont="1" applyFill="1" applyBorder="1" applyAlignment="1">
      <alignment horizontal="right" vertical="center"/>
    </xf>
    <xf numFmtId="0" fontId="10" fillId="0" borderId="1" xfId="0" applyFont="1" applyBorder="1">
      <alignment vertical="center"/>
    </xf>
    <xf numFmtId="0" fontId="10" fillId="0" borderId="0" xfId="0" applyFont="1" applyFill="1" applyBorder="1">
      <alignment vertical="center"/>
    </xf>
    <xf numFmtId="0" fontId="6" fillId="0" borderId="0" xfId="0" applyFont="1" applyBorder="1" applyAlignment="1">
      <alignment horizontal="center" vertical="center" wrapText="1"/>
    </xf>
    <xf numFmtId="0" fontId="13" fillId="0" borderId="0" xfId="0" applyFont="1" applyAlignment="1">
      <alignment horizontal="left" vertical="center"/>
    </xf>
    <xf numFmtId="0" fontId="12" fillId="0" borderId="0" xfId="0" applyFont="1" applyBorder="1" applyAlignment="1">
      <alignment horizontal="left" vertical="center"/>
    </xf>
    <xf numFmtId="0" fontId="7" fillId="2" borderId="9" xfId="0" applyFont="1" applyFill="1" applyBorder="1" applyAlignment="1">
      <alignment horizontal="center" vertical="center"/>
    </xf>
    <xf numFmtId="0" fontId="7" fillId="0" borderId="9" xfId="0" applyFont="1" applyBorder="1" applyAlignment="1">
      <alignment horizontal="left" vertical="center" wrapText="1"/>
    </xf>
    <xf numFmtId="0" fontId="7" fillId="0" borderId="3" xfId="0" applyFont="1" applyBorder="1" applyAlignment="1">
      <alignment vertical="center" wrapText="1"/>
    </xf>
    <xf numFmtId="0" fontId="7" fillId="0" borderId="0" xfId="0" applyFont="1" applyAlignment="1">
      <alignment vertical="center" wrapText="1"/>
    </xf>
    <xf numFmtId="0" fontId="5" fillId="0" borderId="1" xfId="0" applyFont="1" applyBorder="1">
      <alignment vertical="center"/>
    </xf>
    <xf numFmtId="0" fontId="5" fillId="3" borderId="9" xfId="0" applyFont="1" applyFill="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3" borderId="9" xfId="0" applyFont="1" applyFill="1" applyBorder="1" applyAlignment="1">
      <alignment horizontal="center"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5" fillId="0" borderId="10" xfId="0"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177" fontId="10" fillId="0" borderId="1" xfId="1" applyNumberFormat="1" applyFont="1" applyFill="1" applyBorder="1" applyAlignment="1">
      <alignment horizontal="left" vertical="center"/>
    </xf>
    <xf numFmtId="0" fontId="10" fillId="0" borderId="0" xfId="1" applyFont="1" applyFill="1" applyBorder="1" applyAlignment="1">
      <alignment horizontal="left" vertical="center"/>
    </xf>
    <xf numFmtId="0" fontId="7" fillId="2" borderId="11" xfId="0" applyFont="1" applyFill="1" applyBorder="1" applyAlignment="1">
      <alignment horizontal="center" vertical="center"/>
    </xf>
    <xf numFmtId="0" fontId="7" fillId="0" borderId="11" xfId="0" applyFont="1" applyBorder="1" applyAlignment="1">
      <alignment horizontal="left" vertical="center" wrapText="1"/>
    </xf>
    <xf numFmtId="0" fontId="7"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0" xfId="0" applyFont="1" applyAlignment="1">
      <alignment horizontal="center" vertical="center" wrapText="1"/>
    </xf>
    <xf numFmtId="0" fontId="15" fillId="0" borderId="0" xfId="1" applyFont="1" applyAlignment="1">
      <alignment vertical="top" wrapText="1"/>
    </xf>
    <xf numFmtId="0" fontId="15" fillId="0" borderId="0" xfId="1" applyFont="1">
      <alignment vertical="center"/>
    </xf>
    <xf numFmtId="0" fontId="16" fillId="0" borderId="1" xfId="1" applyFont="1" applyBorder="1">
      <alignment vertical="center"/>
    </xf>
    <xf numFmtId="0" fontId="5"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5" fillId="0" borderId="0" xfId="0" applyFont="1" applyFill="1" applyBorder="1" applyAlignment="1">
      <alignment vertical="center"/>
    </xf>
    <xf numFmtId="0" fontId="5" fillId="3" borderId="11" xfId="0" applyFont="1" applyFill="1" applyBorder="1" applyAlignment="1">
      <alignment horizontal="left" vertical="center" wrapText="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3" borderId="12" xfId="0" applyFont="1" applyFill="1" applyBorder="1" applyAlignment="1">
      <alignment horizontal="center" vertical="center"/>
    </xf>
    <xf numFmtId="0" fontId="10" fillId="0" borderId="1" xfId="1" applyFont="1" applyFill="1" applyBorder="1" applyAlignment="1">
      <alignment horizontal="left" vertical="center"/>
    </xf>
    <xf numFmtId="0" fontId="7" fillId="0" borderId="3" xfId="0" applyFont="1" applyBorder="1" applyAlignment="1">
      <alignment horizontal="center" vertical="center"/>
    </xf>
    <xf numFmtId="178" fontId="18" fillId="4" borderId="3" xfId="0" applyNumberFormat="1" applyFont="1" applyFill="1" applyBorder="1" applyAlignment="1">
      <alignment horizontal="center" vertical="center"/>
    </xf>
    <xf numFmtId="38" fontId="12" fillId="3" borderId="3" xfId="2" applyFont="1" applyFill="1" applyBorder="1" applyAlignment="1">
      <alignment horizontal="center" vertical="center"/>
    </xf>
    <xf numFmtId="178" fontId="19" fillId="4" borderId="3" xfId="0" applyNumberFormat="1" applyFont="1" applyFill="1" applyBorder="1" applyAlignment="1">
      <alignment horizontal="center" vertical="center"/>
    </xf>
    <xf numFmtId="0" fontId="4" fillId="0" borderId="1" xfId="0" applyFont="1" applyBorder="1">
      <alignment vertical="center"/>
    </xf>
    <xf numFmtId="179" fontId="5" fillId="0" borderId="1" xfId="2" applyNumberFormat="1" applyFont="1" applyBorder="1">
      <alignment vertical="center"/>
    </xf>
    <xf numFmtId="179" fontId="5" fillId="0" borderId="2" xfId="2" applyNumberFormat="1" applyFont="1" applyBorder="1">
      <alignment vertical="center"/>
    </xf>
    <xf numFmtId="0" fontId="12" fillId="0" borderId="3" xfId="0" applyFont="1" applyBorder="1" applyAlignment="1">
      <alignment horizontal="left" vertical="center"/>
    </xf>
    <xf numFmtId="5" fontId="6" fillId="0" borderId="1" xfId="1" applyNumberFormat="1" applyFont="1" applyBorder="1" applyAlignment="1">
      <alignment horizontal="left"/>
    </xf>
    <xf numFmtId="0" fontId="5" fillId="0" borderId="0" xfId="0" applyFont="1" applyBorder="1">
      <alignment vertical="center"/>
    </xf>
    <xf numFmtId="180" fontId="5" fillId="0" borderId="12" xfId="2" applyNumberFormat="1" applyFont="1" applyBorder="1" applyAlignment="1">
      <alignment horizontal="right" vertical="center"/>
    </xf>
    <xf numFmtId="180" fontId="5" fillId="0" borderId="13" xfId="2" applyNumberFormat="1" applyFont="1" applyBorder="1" applyAlignment="1">
      <alignment horizontal="right" vertical="center"/>
    </xf>
    <xf numFmtId="180" fontId="5" fillId="0" borderId="2" xfId="2" applyNumberFormat="1" applyFont="1" applyBorder="1">
      <alignment vertical="center"/>
    </xf>
    <xf numFmtId="181" fontId="12" fillId="0" borderId="0" xfId="2" applyNumberFormat="1" applyFont="1" applyBorder="1">
      <alignment vertical="center"/>
    </xf>
    <xf numFmtId="182" fontId="12" fillId="0" borderId="0" xfId="0" applyNumberFormat="1" applyFont="1">
      <alignment vertical="center"/>
    </xf>
    <xf numFmtId="0" fontId="5" fillId="3" borderId="11" xfId="0" applyFont="1" applyFill="1" applyBorder="1" applyAlignment="1">
      <alignment horizontal="center" vertical="center"/>
    </xf>
    <xf numFmtId="38" fontId="20" fillId="3" borderId="3" xfId="2" applyFont="1" applyFill="1" applyBorder="1" applyAlignment="1">
      <alignment horizontal="center" vertical="center"/>
    </xf>
    <xf numFmtId="183" fontId="10" fillId="0" borderId="1" xfId="0" applyNumberFormat="1" applyFont="1" applyBorder="1">
      <alignment vertical="center"/>
    </xf>
    <xf numFmtId="183" fontId="5" fillId="0" borderId="0" xfId="0" applyNumberFormat="1" applyFont="1">
      <alignment vertical="center"/>
    </xf>
    <xf numFmtId="0" fontId="12" fillId="0" borderId="10" xfId="0" applyFont="1" applyBorder="1" applyAlignment="1">
      <alignment horizontal="center" vertical="center" wrapText="1"/>
    </xf>
    <xf numFmtId="0" fontId="0" fillId="0" borderId="0" xfId="1" applyFont="1" applyAlignment="1">
      <alignment horizontal="right" vertical="center"/>
    </xf>
    <xf numFmtId="0" fontId="12" fillId="0" borderId="6" xfId="0" applyFont="1" applyBorder="1" applyAlignment="1">
      <alignment horizontal="center" vertical="center" wrapText="1"/>
    </xf>
    <xf numFmtId="0" fontId="17" fillId="0" borderId="8" xfId="0" applyFont="1" applyBorder="1" applyAlignment="1">
      <alignment horizontal="center" vertical="center" wrapText="1"/>
    </xf>
    <xf numFmtId="180" fontId="5" fillId="0" borderId="9" xfId="2" applyNumberFormat="1" applyFont="1" applyBorder="1" applyAlignment="1">
      <alignment horizontal="right" vertical="center"/>
    </xf>
    <xf numFmtId="180" fontId="5" fillId="0" borderId="14" xfId="2" applyNumberFormat="1" applyFont="1" applyBorder="1" applyAlignment="1">
      <alignment horizontal="right" vertical="center"/>
    </xf>
    <xf numFmtId="180" fontId="5" fillId="0" borderId="15" xfId="2" applyNumberFormat="1" applyFont="1" applyBorder="1">
      <alignment vertical="center"/>
    </xf>
    <xf numFmtId="0" fontId="5" fillId="3" borderId="12" xfId="0" applyFont="1" applyFill="1" applyBorder="1" applyAlignment="1">
      <alignment horizontal="left" vertical="center" wrapText="1"/>
    </xf>
    <xf numFmtId="178" fontId="21" fillId="4" borderId="3" xfId="0" applyNumberFormat="1" applyFont="1" applyFill="1" applyBorder="1" applyAlignment="1">
      <alignment horizontal="center" vertical="center"/>
    </xf>
    <xf numFmtId="0" fontId="22" fillId="0" borderId="0" xfId="1" applyFont="1" applyFill="1" applyBorder="1">
      <alignment vertical="center"/>
    </xf>
    <xf numFmtId="0" fontId="23" fillId="0" borderId="0" xfId="0" applyFont="1">
      <alignment vertical="center"/>
    </xf>
    <xf numFmtId="38" fontId="5" fillId="0" borderId="0" xfId="2" applyFont="1" applyFill="1" applyBorder="1" applyAlignment="1">
      <alignment horizontal="center" vertical="center"/>
    </xf>
    <xf numFmtId="0" fontId="23" fillId="0" borderId="1" xfId="0" applyFont="1" applyBorder="1">
      <alignment vertical="center"/>
    </xf>
    <xf numFmtId="0" fontId="23" fillId="0" borderId="16" xfId="0" applyFont="1" applyBorder="1">
      <alignment vertical="center"/>
    </xf>
    <xf numFmtId="181" fontId="5" fillId="0" borderId="10" xfId="2" applyNumberFormat="1" applyFont="1" applyBorder="1">
      <alignment vertical="center"/>
    </xf>
    <xf numFmtId="0" fontId="5" fillId="3" borderId="3" xfId="0" applyFont="1" applyFill="1" applyBorder="1" applyAlignment="1">
      <alignment horizontal="left" vertical="center"/>
    </xf>
    <xf numFmtId="0" fontId="5" fillId="0" borderId="3" xfId="0" applyFont="1" applyFill="1" applyBorder="1" applyAlignment="1">
      <alignment horizontal="center" vertical="top"/>
    </xf>
    <xf numFmtId="0" fontId="24" fillId="0" borderId="17" xfId="0" applyFont="1" applyBorder="1" applyAlignment="1">
      <alignment horizontal="center" vertical="center"/>
    </xf>
    <xf numFmtId="0" fontId="24" fillId="0" borderId="5" xfId="0" applyFont="1" applyBorder="1" applyAlignment="1">
      <alignment horizontal="center" vertical="center"/>
    </xf>
    <xf numFmtId="38" fontId="17" fillId="2" borderId="6" xfId="2" applyFont="1" applyFill="1" applyBorder="1" applyAlignment="1">
      <alignment horizontal="center" vertical="center"/>
    </xf>
    <xf numFmtId="184" fontId="17" fillId="0" borderId="6" xfId="2" applyNumberFormat="1" applyFont="1" applyFill="1" applyBorder="1">
      <alignment vertical="center"/>
    </xf>
    <xf numFmtId="184" fontId="12" fillId="0" borderId="18" xfId="2" applyNumberFormat="1" applyFont="1" applyBorder="1">
      <alignment vertical="center"/>
    </xf>
    <xf numFmtId="184" fontId="17" fillId="0" borderId="5" xfId="2" applyNumberFormat="1" applyFont="1" applyBorder="1">
      <alignment vertical="center"/>
    </xf>
    <xf numFmtId="184" fontId="12" fillId="0" borderId="6" xfId="2" applyNumberFormat="1" applyFont="1" applyFill="1" applyBorder="1">
      <alignment vertical="center"/>
    </xf>
    <xf numFmtId="184" fontId="12" fillId="0" borderId="5" xfId="2" applyNumberFormat="1" applyFont="1" applyBorder="1">
      <alignment vertical="center"/>
    </xf>
    <xf numFmtId="185" fontId="12" fillId="0" borderId="3" xfId="2" applyNumberFormat="1" applyFont="1" applyBorder="1" applyAlignment="1">
      <alignment vertical="center" shrinkToFit="1"/>
    </xf>
    <xf numFmtId="0" fontId="25" fillId="0" borderId="0" xfId="0" applyFont="1" applyFill="1" applyAlignment="1">
      <alignment horizontal="center" vertical="center"/>
    </xf>
    <xf numFmtId="0" fontId="10" fillId="0" borderId="12" xfId="1" applyFont="1" applyBorder="1">
      <alignment vertical="center"/>
    </xf>
    <xf numFmtId="0" fontId="17" fillId="0" borderId="1" xfId="0" applyFont="1" applyBorder="1" applyAlignment="1">
      <alignment horizontal="center" vertical="center"/>
    </xf>
    <xf numFmtId="38" fontId="17" fillId="2" borderId="10" xfId="2"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5" xfId="0" applyFont="1" applyFill="1" applyBorder="1" applyAlignment="1">
      <alignment horizontal="center" vertical="center"/>
    </xf>
    <xf numFmtId="185" fontId="17" fillId="0" borderId="0" xfId="2" applyNumberFormat="1" applyFont="1" applyBorder="1" applyAlignment="1">
      <alignment vertical="center"/>
    </xf>
    <xf numFmtId="54" fontId="5" fillId="0" borderId="1" xfId="0" applyNumberFormat="1" applyFont="1" applyFill="1" applyBorder="1" applyAlignment="1">
      <alignment horizontal="right" vertical="center"/>
    </xf>
    <xf numFmtId="177" fontId="5" fillId="3" borderId="1" xfId="1" applyNumberFormat="1" applyFont="1" applyFill="1" applyBorder="1" applyAlignment="1">
      <alignment horizontal="left" vertical="center"/>
    </xf>
    <xf numFmtId="177" fontId="5" fillId="3" borderId="12" xfId="1" applyNumberFormat="1" applyFont="1" applyFill="1" applyBorder="1" applyAlignment="1">
      <alignment horizontal="left" vertical="center" shrinkToFit="1"/>
    </xf>
    <xf numFmtId="177" fontId="5" fillId="3" borderId="12" xfId="1" applyNumberFormat="1" applyFont="1" applyFill="1" applyBorder="1" applyAlignment="1">
      <alignment horizontal="left" vertical="center"/>
    </xf>
    <xf numFmtId="0" fontId="5" fillId="3" borderId="3" xfId="0" applyFont="1" applyFill="1" applyBorder="1" applyAlignment="1">
      <alignment horizontal="center" vertical="top"/>
    </xf>
    <xf numFmtId="0" fontId="5" fillId="3" borderId="3" xfId="0" applyFont="1" applyFill="1" applyBorder="1" applyAlignment="1">
      <alignment horizontal="center" vertical="center"/>
    </xf>
    <xf numFmtId="0" fontId="7" fillId="0" borderId="17" xfId="0" applyFont="1" applyBorder="1" applyAlignment="1">
      <alignment horizontal="left" vertical="center" wrapText="1"/>
    </xf>
    <xf numFmtId="0" fontId="7" fillId="0" borderId="5" xfId="0" applyFont="1" applyBorder="1" applyAlignment="1">
      <alignment horizontal="left" vertical="center" wrapText="1"/>
    </xf>
    <xf numFmtId="38" fontId="17" fillId="2" borderId="11" xfId="2" applyFont="1" applyFill="1" applyBorder="1" applyAlignment="1">
      <alignment horizontal="center" vertical="center"/>
    </xf>
    <xf numFmtId="38" fontId="12" fillId="0" borderId="18" xfId="2" applyFont="1" applyFill="1" applyBorder="1" applyAlignment="1">
      <alignment horizontal="center" vertical="center"/>
    </xf>
    <xf numFmtId="38" fontId="12" fillId="0" borderId="5" xfId="2" applyFont="1" applyFill="1" applyBorder="1" applyAlignment="1">
      <alignment horizontal="center" vertical="center"/>
    </xf>
    <xf numFmtId="0" fontId="5" fillId="0" borderId="1" xfId="0" applyFont="1" applyFill="1" applyBorder="1" applyAlignment="1">
      <alignment horizontal="right" vertical="center"/>
    </xf>
    <xf numFmtId="0" fontId="5" fillId="0" borderId="0" xfId="0" applyFont="1" applyBorder="1" applyAlignment="1">
      <alignment horizontal="center" vertical="center" wrapText="1"/>
    </xf>
    <xf numFmtId="0" fontId="24" fillId="0" borderId="0" xfId="0" applyFont="1" applyBorder="1" applyAlignment="1">
      <alignment horizontal="center" vertical="center" wrapText="1"/>
    </xf>
    <xf numFmtId="186" fontId="5" fillId="0" borderId="0" xfId="2" applyNumberFormat="1" applyFont="1" applyBorder="1" applyAlignment="1">
      <alignment horizontal="right" vertical="center"/>
    </xf>
    <xf numFmtId="38" fontId="12" fillId="0" borderId="0" xfId="2" applyFont="1" applyBorder="1" applyAlignment="1">
      <alignment horizontal="right" vertical="center"/>
    </xf>
    <xf numFmtId="0" fontId="12" fillId="0" borderId="0" xfId="0" applyFont="1" applyAlignment="1">
      <alignment horizontal="right" vertical="center"/>
    </xf>
    <xf numFmtId="0" fontId="4" fillId="0" borderId="0" xfId="0" applyFont="1" applyBorder="1" applyAlignment="1">
      <alignment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38" fontId="7" fillId="0" borderId="9" xfId="2" applyFont="1" applyFill="1" applyBorder="1" applyAlignment="1">
      <alignment horizontal="left" vertical="center"/>
    </xf>
    <xf numFmtId="38" fontId="7" fillId="0" borderId="0" xfId="2" applyFont="1" applyFill="1" applyBorder="1" applyAlignment="1">
      <alignment horizontal="left" vertical="center"/>
    </xf>
    <xf numFmtId="0" fontId="26" fillId="0" borderId="0" xfId="0" applyFont="1" applyBorder="1" applyAlignment="1">
      <alignment horizontal="right" vertical="center"/>
    </xf>
    <xf numFmtId="0" fontId="12" fillId="0" borderId="0" xfId="0" applyFont="1" applyBorder="1" applyAlignment="1">
      <alignment horizontal="center" vertical="center"/>
    </xf>
    <xf numFmtId="180" fontId="5" fillId="0" borderId="0" xfId="2" applyNumberFormat="1" applyFont="1" applyBorder="1" applyAlignment="1">
      <alignment horizontal="right" vertical="center"/>
    </xf>
    <xf numFmtId="0" fontId="17" fillId="0" borderId="0" xfId="0" applyFont="1">
      <alignment vertical="center"/>
    </xf>
    <xf numFmtId="0" fontId="5" fillId="3" borderId="3" xfId="0" applyFont="1" applyFill="1" applyBorder="1" applyAlignment="1">
      <alignment horizontal="left"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3" borderId="3" xfId="0" applyFont="1" applyFill="1" applyBorder="1" applyAlignment="1">
      <alignment vertical="center" wrapText="1"/>
    </xf>
    <xf numFmtId="0" fontId="5" fillId="0" borderId="19" xfId="0" applyFont="1" applyFill="1" applyBorder="1" applyAlignment="1">
      <alignment horizontal="left" vertical="center"/>
    </xf>
    <xf numFmtId="49" fontId="5" fillId="0" borderId="21" xfId="0" applyNumberFormat="1" applyFont="1" applyFill="1" applyBorder="1" applyAlignment="1">
      <alignment horizontal="left" vertical="center"/>
    </xf>
    <xf numFmtId="49" fontId="5" fillId="0" borderId="20" xfId="0" applyNumberFormat="1" applyFont="1" applyFill="1" applyBorder="1" applyAlignment="1">
      <alignment horizontal="left" vertical="center"/>
    </xf>
    <xf numFmtId="0" fontId="26" fillId="0" borderId="0" xfId="0" applyFont="1" applyAlignment="1">
      <alignment horizontal="right" vertical="top"/>
    </xf>
    <xf numFmtId="0" fontId="6" fillId="0" borderId="0" xfId="0" applyFont="1" applyAlignment="1">
      <alignment horizontal="right" vertical="center"/>
    </xf>
    <xf numFmtId="0" fontId="12" fillId="0" borderId="0" xfId="0" applyFont="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38" fontId="7" fillId="0" borderId="11" xfId="2" applyFont="1" applyFill="1" applyBorder="1" applyAlignment="1">
      <alignment horizontal="left" vertical="center"/>
    </xf>
    <xf numFmtId="0" fontId="3" fillId="0" borderId="0" xfId="0" applyFont="1" applyAlignment="1">
      <alignment horizontal="right" vertical="center"/>
    </xf>
    <xf numFmtId="0" fontId="1" fillId="0" borderId="0" xfId="1" applyFont="1" applyFill="1" applyBorder="1">
      <alignment vertical="center"/>
    </xf>
    <xf numFmtId="0" fontId="27" fillId="0" borderId="0" xfId="1" applyFont="1">
      <alignment vertical="center"/>
    </xf>
    <xf numFmtId="0" fontId="28" fillId="0" borderId="0" xfId="1" applyFont="1" applyAlignment="1">
      <alignment vertical="top" wrapText="1"/>
    </xf>
    <xf numFmtId="38" fontId="12" fillId="0" borderId="0" xfId="2" applyFont="1" applyBorder="1" applyAlignment="1">
      <alignment horizontal="center" vertical="center"/>
    </xf>
    <xf numFmtId="0" fontId="6" fillId="0" borderId="0" xfId="0" applyFont="1" applyBorder="1" applyAlignment="1">
      <alignment vertical="center" wrapText="1"/>
    </xf>
    <xf numFmtId="0" fontId="6" fillId="0" borderId="0" xfId="0" applyFont="1" applyAlignment="1">
      <alignment vertical="center"/>
    </xf>
    <xf numFmtId="0" fontId="17" fillId="0" borderId="0" xfId="0" applyFont="1" applyAlignment="1">
      <alignment horizontal="center" vertical="center"/>
    </xf>
    <xf numFmtId="38" fontId="17" fillId="0" borderId="0" xfId="2" applyFont="1" applyAlignment="1">
      <alignment horizontal="right" vertical="center"/>
    </xf>
    <xf numFmtId="0" fontId="29" fillId="0" borderId="0" xfId="0" applyFont="1">
      <alignment vertical="center"/>
    </xf>
    <xf numFmtId="0" fontId="0" fillId="0" borderId="22" xfId="0" applyFont="1" applyBorder="1">
      <alignment vertical="center"/>
    </xf>
    <xf numFmtId="0" fontId="0" fillId="0" borderId="23" xfId="0" applyFont="1" applyBorder="1">
      <alignment vertical="center"/>
    </xf>
    <xf numFmtId="0" fontId="0" fillId="0" borderId="24" xfId="0" applyFont="1" applyBorder="1">
      <alignment vertical="center"/>
    </xf>
    <xf numFmtId="0" fontId="0" fillId="0" borderId="25" xfId="0" applyFont="1" applyBorder="1">
      <alignment vertical="center"/>
    </xf>
    <xf numFmtId="38" fontId="17" fillId="3" borderId="3" xfId="2" applyFont="1" applyFill="1" applyBorder="1" applyAlignment="1">
      <alignment horizontal="center" vertical="center"/>
    </xf>
    <xf numFmtId="38" fontId="17" fillId="0" borderId="3" xfId="2" applyFont="1" applyBorder="1" applyAlignment="1">
      <alignment horizontal="right" vertical="center"/>
    </xf>
    <xf numFmtId="0" fontId="0" fillId="0" borderId="26" xfId="0" applyFont="1" applyBorder="1">
      <alignment vertical="center"/>
    </xf>
    <xf numFmtId="0" fontId="0" fillId="0" borderId="27" xfId="0" applyFont="1" applyBorder="1">
      <alignment vertical="center"/>
    </xf>
    <xf numFmtId="0" fontId="0" fillId="0" borderId="28" xfId="0" applyFont="1" applyBorder="1">
      <alignment vertical="center"/>
    </xf>
    <xf numFmtId="0" fontId="0" fillId="0" borderId="29" xfId="0" applyFont="1" applyBorder="1">
      <alignment vertical="center"/>
    </xf>
    <xf numFmtId="0" fontId="30" fillId="0" borderId="7" xfId="0" applyFont="1" applyFill="1" applyBorder="1" applyAlignment="1">
      <alignment horizontal="right" vertical="center"/>
    </xf>
    <xf numFmtId="0" fontId="30" fillId="0" borderId="8" xfId="0" applyFont="1" applyFill="1" applyBorder="1" applyAlignment="1">
      <alignment horizontal="right" vertical="center"/>
    </xf>
    <xf numFmtId="0" fontId="7" fillId="0" borderId="9" xfId="0" applyFont="1" applyBorder="1" applyAlignment="1">
      <alignment vertical="center" wrapText="1"/>
    </xf>
    <xf numFmtId="0" fontId="9" fillId="3" borderId="9" xfId="0" applyFont="1" applyFill="1" applyBorder="1" applyAlignment="1">
      <alignment horizontal="left" vertical="center" wrapTex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177" fontId="30" fillId="0" borderId="1" xfId="1" applyNumberFormat="1" applyFont="1" applyFill="1" applyBorder="1" applyAlignment="1">
      <alignment horizontal="left" vertical="center"/>
    </xf>
    <xf numFmtId="0" fontId="7" fillId="0" borderId="11" xfId="0" applyFont="1" applyBorder="1" applyAlignment="1">
      <alignment vertical="center" wrapText="1"/>
    </xf>
    <xf numFmtId="0" fontId="9" fillId="3" borderId="11" xfId="0" applyFont="1" applyFill="1" applyBorder="1" applyAlignment="1">
      <alignment horizontal="left" vertical="center" wrapText="1"/>
    </xf>
    <xf numFmtId="0" fontId="9" fillId="0" borderId="10" xfId="0" applyFont="1" applyBorder="1" applyAlignment="1">
      <alignment horizontal="left" vertical="center"/>
    </xf>
    <xf numFmtId="0" fontId="9" fillId="0" borderId="1" xfId="0" applyFont="1" applyBorder="1" applyAlignment="1">
      <alignment horizontal="left" vertical="center"/>
    </xf>
    <xf numFmtId="0" fontId="30" fillId="0" borderId="1" xfId="1" applyFont="1" applyFill="1" applyBorder="1" applyAlignment="1">
      <alignment horizontal="left" vertical="center"/>
    </xf>
    <xf numFmtId="0" fontId="9" fillId="3" borderId="9"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24" fillId="0" borderId="3" xfId="0" applyFont="1" applyBorder="1" applyAlignment="1">
      <alignment horizontal="center" vertical="center"/>
    </xf>
    <xf numFmtId="0" fontId="31" fillId="0" borderId="0" xfId="0" applyFont="1" applyFill="1" applyAlignment="1">
      <alignment horizontal="center" vertical="center"/>
    </xf>
    <xf numFmtId="0" fontId="30" fillId="0" borderId="1" xfId="0" applyFont="1" applyBorder="1">
      <alignment vertical="center"/>
    </xf>
    <xf numFmtId="0" fontId="30" fillId="0" borderId="0" xfId="0" applyFont="1">
      <alignment vertical="center"/>
    </xf>
    <xf numFmtId="0" fontId="30" fillId="0" borderId="12" xfId="1" applyFont="1" applyBorder="1">
      <alignment vertical="center"/>
    </xf>
    <xf numFmtId="54" fontId="9" fillId="3" borderId="1" xfId="0" applyNumberFormat="1" applyFont="1" applyFill="1" applyBorder="1" applyAlignment="1">
      <alignment horizontal="right" vertical="center"/>
    </xf>
    <xf numFmtId="0" fontId="32" fillId="0" borderId="0" xfId="0" applyFont="1">
      <alignment vertical="center"/>
    </xf>
    <xf numFmtId="177" fontId="9" fillId="3" borderId="1" xfId="1" applyNumberFormat="1" applyFont="1" applyFill="1" applyBorder="1" applyAlignment="1">
      <alignment horizontal="left" vertical="center"/>
    </xf>
    <xf numFmtId="177" fontId="9" fillId="3" borderId="12" xfId="1" applyNumberFormat="1" applyFont="1" applyFill="1" applyBorder="1" applyAlignment="1">
      <alignment horizontal="left" vertical="center" shrinkToFit="1"/>
    </xf>
    <xf numFmtId="177" fontId="9" fillId="3" borderId="12" xfId="1" applyNumberFormat="1" applyFont="1" applyFill="1" applyBorder="1" applyAlignment="1">
      <alignment horizontal="left" vertical="center"/>
    </xf>
    <xf numFmtId="0" fontId="9" fillId="3" borderId="3" xfId="0" applyFont="1" applyFill="1" applyBorder="1" applyAlignment="1">
      <alignment horizontal="center" vertical="top"/>
    </xf>
    <xf numFmtId="49" fontId="9" fillId="3" borderId="3" xfId="0" applyNumberFormat="1" applyFont="1" applyFill="1" applyBorder="1" applyAlignment="1">
      <alignment horizontal="center" vertical="center"/>
    </xf>
    <xf numFmtId="0" fontId="9" fillId="3" borderId="1" xfId="0" applyFont="1" applyFill="1" applyBorder="1" applyAlignment="1">
      <alignment horizontal="right" vertical="center"/>
    </xf>
    <xf numFmtId="0" fontId="33" fillId="5" borderId="0" xfId="0" applyFont="1" applyFill="1" applyAlignment="1">
      <alignment horizontal="center" vertical="center"/>
    </xf>
    <xf numFmtId="0" fontId="31" fillId="0" borderId="0" xfId="0" applyFont="1" applyBorder="1" applyAlignment="1">
      <alignment horizontal="righ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3" borderId="3" xfId="0" applyFont="1" applyFill="1" applyBorder="1" applyAlignment="1">
      <alignment vertical="center" wrapText="1"/>
    </xf>
    <xf numFmtId="0" fontId="13" fillId="0" borderId="0" xfId="0" applyFont="1" applyAlignment="1">
      <alignment horizontal="right" vertical="center"/>
    </xf>
    <xf numFmtId="0" fontId="34" fillId="0" borderId="0" xfId="0" applyFont="1">
      <alignment vertical="center"/>
    </xf>
  </cellXfs>
  <cellStyles count="3">
    <cellStyle name="標準" xfId="0" builtinId="0"/>
    <cellStyle name="標準 2 3 2" xfId="1"/>
    <cellStyle name="桁区切り" xfId="2" builtinId="6"/>
  </cellStyles>
  <tableStyles count="0" defaultTableStyle="TableStyleMedium2" defaultPivotStyle="PivotStyleLight16"/>
  <colors>
    <mruColors>
      <color rgb="FFFF0066"/>
      <color rgb="FFFFCCFF"/>
      <color rgb="FF0000FF"/>
      <color rgb="FFCCFFFF"/>
      <color rgb="FF66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361315</xdr:colOff>
      <xdr:row>49</xdr:row>
      <xdr:rowOff>1494790</xdr:rowOff>
    </xdr:from>
    <xdr:to xmlns:xdr="http://schemas.openxmlformats.org/drawingml/2006/spreadsheetDrawing">
      <xdr:col>18</xdr:col>
      <xdr:colOff>132715</xdr:colOff>
      <xdr:row>51</xdr:row>
      <xdr:rowOff>27305</xdr:rowOff>
    </xdr:to>
    <xdr:sp macro="" textlink="">
      <xdr:nvSpPr>
        <xdr:cNvPr id="2" name="楕円 7"/>
        <xdr:cNvSpPr/>
      </xdr:nvSpPr>
      <xdr:spPr>
        <a:xfrm>
          <a:off x="17710785" y="23688040"/>
          <a:ext cx="1143000" cy="542290"/>
        </a:xfrm>
        <a:prstGeom prst="ellipse">
          <a:avLst/>
        </a:prstGeom>
        <a:noFill/>
        <a:ln w="28575" cmpd="sng">
          <a:solidFill>
            <a:schemeClr val="tx1"/>
          </a:solidFill>
        </a:ln>
      </xdr:spPr>
      <xdr:style>
        <a:lnRef idx="1">
          <a:schemeClr val="accent1"/>
        </a:lnRef>
        <a:fillRef idx="2">
          <a:schemeClr val="accent1"/>
        </a:fillRef>
        <a:effectRef idx="1">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304165</xdr:colOff>
      <xdr:row>19</xdr:row>
      <xdr:rowOff>282575</xdr:rowOff>
    </xdr:from>
    <xdr:to xmlns:xdr="http://schemas.openxmlformats.org/drawingml/2006/spreadsheetDrawing">
      <xdr:col>9</xdr:col>
      <xdr:colOff>1044575</xdr:colOff>
      <xdr:row>19</xdr:row>
      <xdr:rowOff>647065</xdr:rowOff>
    </xdr:to>
    <xdr:sp macro="" textlink="">
      <xdr:nvSpPr>
        <xdr:cNvPr id="6" name="直線 6"/>
        <xdr:cNvSpPr/>
      </xdr:nvSpPr>
      <xdr:spPr>
        <a:xfrm flipH="1" flipV="1">
          <a:off x="9222105" y="8302625"/>
          <a:ext cx="1593215" cy="364490"/>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6</xdr:col>
      <xdr:colOff>777875</xdr:colOff>
      <xdr:row>19</xdr:row>
      <xdr:rowOff>466090</xdr:rowOff>
    </xdr:from>
    <xdr:to xmlns:xdr="http://schemas.openxmlformats.org/drawingml/2006/spreadsheetDrawing">
      <xdr:col>10</xdr:col>
      <xdr:colOff>95885</xdr:colOff>
      <xdr:row>23</xdr:row>
      <xdr:rowOff>360045</xdr:rowOff>
    </xdr:to>
    <xdr:sp macro="" textlink="">
      <xdr:nvSpPr>
        <xdr:cNvPr id="7" name="直線 7"/>
        <xdr:cNvSpPr/>
      </xdr:nvSpPr>
      <xdr:spPr>
        <a:xfrm flipH="1">
          <a:off x="7990205" y="8486140"/>
          <a:ext cx="2957830" cy="1770380"/>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247650</xdr:colOff>
      <xdr:row>19</xdr:row>
      <xdr:rowOff>605790</xdr:rowOff>
    </xdr:from>
    <xdr:to xmlns:xdr="http://schemas.openxmlformats.org/drawingml/2006/spreadsheetDrawing">
      <xdr:col>9</xdr:col>
      <xdr:colOff>911225</xdr:colOff>
      <xdr:row>27</xdr:row>
      <xdr:rowOff>277495</xdr:rowOff>
    </xdr:to>
    <xdr:sp macro="" textlink="">
      <xdr:nvSpPr>
        <xdr:cNvPr id="8" name="直線 8"/>
        <xdr:cNvSpPr/>
      </xdr:nvSpPr>
      <xdr:spPr>
        <a:xfrm flipH="1">
          <a:off x="6607175" y="8625840"/>
          <a:ext cx="4074795" cy="3376930"/>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892175</xdr:colOff>
      <xdr:row>17</xdr:row>
      <xdr:rowOff>201930</xdr:rowOff>
    </xdr:from>
    <xdr:to xmlns:xdr="http://schemas.openxmlformats.org/drawingml/2006/spreadsheetDrawing">
      <xdr:col>13</xdr:col>
      <xdr:colOff>2250440</xdr:colOff>
      <xdr:row>22</xdr:row>
      <xdr:rowOff>55880</xdr:rowOff>
    </xdr:to>
    <xdr:sp macro="" textlink="">
      <xdr:nvSpPr>
        <xdr:cNvPr id="3" name="四角形 2"/>
        <xdr:cNvSpPr/>
      </xdr:nvSpPr>
      <xdr:spPr>
        <a:xfrm>
          <a:off x="10662920" y="7745730"/>
          <a:ext cx="5798185" cy="1758950"/>
        </a:xfrm>
        <a:prstGeom prst="rect">
          <a:avLst/>
        </a:prstGeom>
        <a:solidFill>
          <a:schemeClr val="bg1"/>
        </a:solidFill>
        <a:ln w="12700">
          <a:solidFill>
            <a:schemeClr val="tx1"/>
          </a:solidFill>
        </a:ln>
      </xdr:spPr>
      <xdr:style>
        <a:lnRef idx="1">
          <a:schemeClr val="accent1"/>
        </a:lnRef>
        <a:fillRef idx="2">
          <a:schemeClr val="accent1"/>
        </a:fillRef>
        <a:effectRef idx="1">
          <a:schemeClr val="accent1"/>
        </a:effectRef>
        <a:fontRef idx="minor">
          <a:schemeClr val="lt1"/>
        </a:fontRef>
      </xdr:style>
      <xdr:txBody>
        <a:bodyPr vertOverflow="clip" horzOverflow="clip" anchor="ctr"/>
        <a:lstStyle/>
        <a:p>
          <a:r>
            <a:rPr kumimoji="1" lang="ja-JP" altLang="en-US" sz="2000" b="1">
              <a:solidFill>
                <a:srgbClr val="FF0000"/>
              </a:solidFill>
              <a:latin typeface="游ゴシック"/>
              <a:ea typeface="游ゴシック"/>
            </a:rPr>
            <a:t>請求金額・100回以上接種した取扱いとする週・接種回数・週100回以上接種の加算は、様式第２号に入力していただければ</a:t>
          </a:r>
          <a:r>
            <a:rPr kumimoji="1" lang="ja-JP" altLang="en-US" sz="2000" b="1" u="sng">
              <a:solidFill>
                <a:srgbClr val="FF0000"/>
              </a:solidFill>
              <a:latin typeface="游ゴシック"/>
              <a:ea typeface="游ゴシック"/>
            </a:rPr>
            <a:t>自動入力</a:t>
          </a:r>
          <a:r>
            <a:rPr kumimoji="1" lang="ja-JP" altLang="en-US" sz="2000" b="1">
              <a:solidFill>
                <a:srgbClr val="FF0000"/>
              </a:solidFill>
              <a:latin typeface="游ゴシック"/>
              <a:ea typeface="游ゴシック"/>
            </a:rPr>
            <a:t>されます。</a:t>
          </a:r>
          <a:endParaRPr kumimoji="1" lang="ja-JP" altLang="en-US" sz="2000" b="1"/>
        </a:p>
      </xdr:txBody>
    </xdr:sp>
    <xdr:clientData/>
  </xdr:twoCellAnchor>
  <xdr:twoCellAnchor>
    <xdr:from xmlns:xdr="http://schemas.openxmlformats.org/drawingml/2006/spreadsheetDrawing">
      <xdr:col>9</xdr:col>
      <xdr:colOff>873125</xdr:colOff>
      <xdr:row>19</xdr:row>
      <xdr:rowOff>638175</xdr:rowOff>
    </xdr:from>
    <xdr:to xmlns:xdr="http://schemas.openxmlformats.org/drawingml/2006/spreadsheetDrawing">
      <xdr:col>10</xdr:col>
      <xdr:colOff>58420</xdr:colOff>
      <xdr:row>26</xdr:row>
      <xdr:rowOff>382905</xdr:rowOff>
    </xdr:to>
    <xdr:sp macro="" textlink="">
      <xdr:nvSpPr>
        <xdr:cNvPr id="9" name="直線 9"/>
        <xdr:cNvSpPr/>
      </xdr:nvSpPr>
      <xdr:spPr>
        <a:xfrm>
          <a:off x="10643870" y="8658225"/>
          <a:ext cx="266700" cy="3002280"/>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626745</xdr:colOff>
      <xdr:row>72</xdr:row>
      <xdr:rowOff>227965</xdr:rowOff>
    </xdr:from>
    <xdr:to xmlns:xdr="http://schemas.openxmlformats.org/drawingml/2006/spreadsheetDrawing">
      <xdr:col>14</xdr:col>
      <xdr:colOff>324485</xdr:colOff>
      <xdr:row>79</xdr:row>
      <xdr:rowOff>54610</xdr:rowOff>
    </xdr:to>
    <xdr:sp macro="" textlink="">
      <xdr:nvSpPr>
        <xdr:cNvPr id="10" name="四角形 10"/>
        <xdr:cNvSpPr/>
      </xdr:nvSpPr>
      <xdr:spPr>
        <a:xfrm>
          <a:off x="10397490" y="34788475"/>
          <a:ext cx="6423660" cy="3560445"/>
        </a:xfrm>
        <a:prstGeom prst="rect">
          <a:avLst/>
        </a:prstGeom>
        <a:solidFill>
          <a:schemeClr val="bg1"/>
        </a:solidFill>
        <a:ln w="12700">
          <a:solidFill>
            <a:schemeClr val="tx1"/>
          </a:solidFill>
        </a:ln>
      </xdr:spPr>
      <xdr:style>
        <a:lnRef idx="1">
          <a:schemeClr val="accent1"/>
        </a:lnRef>
        <a:fillRef idx="2">
          <a:schemeClr val="accent1"/>
        </a:fillRef>
        <a:effectRef idx="1">
          <a:schemeClr val="accent1"/>
        </a:effectRef>
        <a:fontRef idx="minor">
          <a:schemeClr val="lt1"/>
        </a:fontRef>
      </xdr:style>
      <xdr:txBody>
        <a:bodyPr vertOverflow="clip" horzOverflow="clip"/>
        <a:lstStyle/>
        <a:p>
          <a:r>
            <a:rPr kumimoji="1" lang="ja-JP" altLang="en-US" sz="2000" b="1">
              <a:solidFill>
                <a:srgbClr val="FF0000"/>
              </a:solidFill>
              <a:latin typeface="游ゴシック"/>
              <a:ea typeface="游ゴシック"/>
            </a:rPr>
            <a:t>・薄桃色になっているセルが入力欄です。「週の接種回数」「週の回数区分」「週のうち、時間外等の接種」は自動計算されるため、入力は不要です。</a:t>
          </a:r>
          <a:endParaRPr kumimoji="1" lang="ja-JP" altLang="en-US" sz="2000" b="1">
            <a:solidFill>
              <a:srgbClr val="FF0000"/>
            </a:solidFill>
            <a:latin typeface="游ゴシック"/>
            <a:ea typeface="游ゴシック"/>
          </a:endParaRPr>
        </a:p>
        <a:p>
          <a:r>
            <a:rPr kumimoji="1" lang="ja-JP" altLang="en-US" sz="2000" b="1">
              <a:solidFill>
                <a:srgbClr val="FF0000"/>
              </a:solidFill>
              <a:latin typeface="游ゴシック"/>
              <a:ea typeface="游ゴシック"/>
            </a:rPr>
            <a:t>・時間外等の接種体制の有無は選択制（プルダウン）になっています。</a:t>
          </a:r>
          <a:endParaRPr kumimoji="1" lang="ja-JP" altLang="en-US" sz="2000" b="1">
            <a:solidFill>
              <a:srgbClr val="FF0000"/>
            </a:solidFill>
            <a:latin typeface="游ゴシック"/>
            <a:ea typeface="游ゴシック"/>
          </a:endParaRPr>
        </a:p>
        <a:p>
          <a:r>
            <a:rPr kumimoji="1" lang="ja-JP" altLang="en-US" sz="2000" b="1">
              <a:solidFill>
                <a:srgbClr val="FF0000"/>
              </a:solidFill>
              <a:latin typeface="游ゴシック"/>
              <a:ea typeface="游ゴシック"/>
            </a:rPr>
            <a:t>・接種回数は市民と市民外に分けて入力してください。</a:t>
          </a:r>
          <a:r>
            <a:rPr kumimoji="1" lang="ja-JP" altLang="en-US" sz="2000" b="1">
              <a:solidFill>
                <a:srgbClr val="FF0000"/>
              </a:solidFill>
              <a:latin typeface="游ゴシック"/>
              <a:ea typeface="游ゴシック"/>
            </a:rPr>
            <a:t>予診のみを含まないでください。</a:t>
          </a:r>
          <a:endParaRPr kumimoji="1" lang="ja-JP" altLang="en-US" sz="2000" b="1">
            <a:solidFill>
              <a:srgbClr val="FF0000"/>
            </a:solidFill>
            <a:latin typeface="游ゴシック"/>
            <a:ea typeface="游ゴシック"/>
          </a:endParaRPr>
        </a:p>
      </xdr:txBody>
    </xdr:sp>
    <xdr:clientData/>
  </xdr:twoCellAnchor>
  <xdr:twoCellAnchor>
    <xdr:from xmlns:xdr="http://schemas.openxmlformats.org/drawingml/2006/spreadsheetDrawing">
      <xdr:col>10</xdr:col>
      <xdr:colOff>114300</xdr:colOff>
      <xdr:row>1</xdr:row>
      <xdr:rowOff>300355</xdr:rowOff>
    </xdr:from>
    <xdr:to xmlns:xdr="http://schemas.openxmlformats.org/drawingml/2006/spreadsheetDrawing">
      <xdr:col>12</xdr:col>
      <xdr:colOff>909955</xdr:colOff>
      <xdr:row>1</xdr:row>
      <xdr:rowOff>300355</xdr:rowOff>
    </xdr:to>
    <xdr:sp macro="" textlink="">
      <xdr:nvSpPr>
        <xdr:cNvPr id="12" name="直線 12"/>
        <xdr:cNvSpPr/>
      </xdr:nvSpPr>
      <xdr:spPr>
        <a:xfrm>
          <a:off x="10966450" y="843280"/>
          <a:ext cx="3072765" cy="0"/>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xdr:col>
      <xdr:colOff>513715</xdr:colOff>
      <xdr:row>0</xdr:row>
      <xdr:rowOff>311150</xdr:rowOff>
    </xdr:from>
    <xdr:to xmlns:xdr="http://schemas.openxmlformats.org/drawingml/2006/spreadsheetDrawing">
      <xdr:col>11</xdr:col>
      <xdr:colOff>1064895</xdr:colOff>
      <xdr:row>2</xdr:row>
      <xdr:rowOff>291465</xdr:rowOff>
    </xdr:to>
    <xdr:sp macro="" textlink="">
      <xdr:nvSpPr>
        <xdr:cNvPr id="11" name="四角形 11"/>
        <xdr:cNvSpPr/>
      </xdr:nvSpPr>
      <xdr:spPr>
        <a:xfrm>
          <a:off x="9431655" y="311150"/>
          <a:ext cx="3566795" cy="1066165"/>
        </a:xfrm>
        <a:prstGeom prst="rect">
          <a:avLst/>
        </a:prstGeom>
        <a:solidFill>
          <a:schemeClr val="bg1"/>
        </a:solidFill>
        <a:ln w="12700">
          <a:solidFill>
            <a:schemeClr val="tx1"/>
          </a:solidFill>
        </a:ln>
      </xdr:spPr>
      <xdr:style>
        <a:lnRef idx="1">
          <a:schemeClr val="accent1"/>
        </a:lnRef>
        <a:fillRef idx="2">
          <a:schemeClr val="accent1"/>
        </a:fillRef>
        <a:effectRef idx="1">
          <a:schemeClr val="accent1"/>
        </a:effectRef>
        <a:fontRef idx="minor">
          <a:schemeClr val="lt1"/>
        </a:fontRef>
      </xdr:style>
      <xdr:txBody>
        <a:bodyPr vertOverflow="clip" horzOverflow="clip" anchor="ctr"/>
        <a:lstStyle/>
        <a:p>
          <a:r>
            <a:rPr kumimoji="1" lang="ja-JP" altLang="en-US" sz="2000" b="1">
              <a:solidFill>
                <a:srgbClr val="FF0000"/>
              </a:solidFill>
            </a:rPr>
            <a:t>ファイルを開いた日が</a:t>
          </a:r>
          <a:r>
            <a:rPr kumimoji="1" lang="ja-JP" altLang="en-US" sz="2000" b="1" u="sng">
              <a:solidFill>
                <a:srgbClr val="FF0000"/>
              </a:solidFill>
            </a:rPr>
            <a:t>自動入力</a:t>
          </a:r>
          <a:r>
            <a:rPr kumimoji="1" lang="ja-JP" altLang="en-US" sz="2000" b="1">
              <a:solidFill>
                <a:srgbClr val="FF0000"/>
              </a:solidFill>
            </a:rPr>
            <a:t>されます。</a:t>
          </a:r>
          <a:endParaRPr kumimoji="1" lang="ja-JP" altLang="en-US" sz="2000" b="1">
            <a:solidFill>
              <a:srgbClr val="FF0000"/>
            </a:solidFill>
          </a:endParaRPr>
        </a:p>
      </xdr:txBody>
    </xdr:sp>
    <xdr:clientData/>
  </xdr:twoCellAnchor>
  <xdr:twoCellAnchor>
    <xdr:from xmlns:xdr="http://schemas.openxmlformats.org/drawingml/2006/spreadsheetDrawing">
      <xdr:col>7</xdr:col>
      <xdr:colOff>247015</xdr:colOff>
      <xdr:row>3</xdr:row>
      <xdr:rowOff>112395</xdr:rowOff>
    </xdr:from>
    <xdr:to xmlns:xdr="http://schemas.openxmlformats.org/drawingml/2006/spreadsheetDrawing">
      <xdr:col>7</xdr:col>
      <xdr:colOff>682625</xdr:colOff>
      <xdr:row>7</xdr:row>
      <xdr:rowOff>317500</xdr:rowOff>
    </xdr:to>
    <xdr:sp macro="" textlink="">
      <xdr:nvSpPr>
        <xdr:cNvPr id="14" name="図形 14"/>
        <xdr:cNvSpPr/>
      </xdr:nvSpPr>
      <xdr:spPr>
        <a:xfrm>
          <a:off x="8312150" y="1645920"/>
          <a:ext cx="435610" cy="2005330"/>
        </a:xfrm>
        <a:prstGeom prst="leftBrace">
          <a:avLst/>
        </a:prstGeom>
        <a:noFill/>
        <a:ln w="571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194945</xdr:colOff>
      <xdr:row>1</xdr:row>
      <xdr:rowOff>429895</xdr:rowOff>
    </xdr:from>
    <xdr:to xmlns:xdr="http://schemas.openxmlformats.org/drawingml/2006/spreadsheetDrawing">
      <xdr:col>7</xdr:col>
      <xdr:colOff>135890</xdr:colOff>
      <xdr:row>9</xdr:row>
      <xdr:rowOff>147320</xdr:rowOff>
    </xdr:to>
    <xdr:sp macro="" textlink="">
      <xdr:nvSpPr>
        <xdr:cNvPr id="2" name="四角形 1"/>
        <xdr:cNvSpPr/>
      </xdr:nvSpPr>
      <xdr:spPr>
        <a:xfrm>
          <a:off x="4848860" y="972820"/>
          <a:ext cx="3352165" cy="3403600"/>
        </a:xfrm>
        <a:prstGeom prst="rect">
          <a:avLst/>
        </a:prstGeom>
        <a:solidFill>
          <a:schemeClr val="bg1"/>
        </a:solidFill>
        <a:ln w="12700">
          <a:solidFill>
            <a:schemeClr val="tx1"/>
          </a:solidFill>
        </a:ln>
      </xdr:spPr>
      <xdr:style>
        <a:lnRef idx="1">
          <a:schemeClr val="accent1"/>
        </a:lnRef>
        <a:fillRef idx="2">
          <a:schemeClr val="accent1"/>
        </a:fillRef>
        <a:effectRef idx="1">
          <a:schemeClr val="accent1"/>
        </a:effectRef>
        <a:fontRef idx="minor">
          <a:schemeClr val="lt1"/>
        </a:fontRef>
      </xdr:style>
      <xdr:txBody>
        <a:bodyPr vertOverflow="clip" horzOverflow="clip" anchor="ctr"/>
        <a:lstStyle/>
        <a:p>
          <a:r>
            <a:rPr kumimoji="1" lang="ja-JP" altLang="en-US" sz="2000" b="1">
              <a:solidFill>
                <a:srgbClr val="FF0000"/>
              </a:solidFill>
            </a:rPr>
            <a:t>所在地から電話番号まで入力してください。</a:t>
          </a:r>
          <a:r>
            <a:rPr kumimoji="1" lang="ja-JP" altLang="en-US" sz="2000" b="1">
              <a:solidFill>
                <a:srgbClr val="FF0000"/>
              </a:solidFill>
            </a:rPr>
            <a:t>医師や</a:t>
          </a:r>
          <a:r>
            <a:rPr kumimoji="1" lang="ja-JP" altLang="en-US" sz="2000" b="1">
              <a:solidFill>
                <a:srgbClr val="FF0000"/>
              </a:solidFill>
            </a:rPr>
            <a:t>法人の押印は不要です。</a:t>
          </a:r>
          <a:endParaRPr kumimoji="1" lang="ja-JP" altLang="en-US" sz="2000" b="1">
            <a:solidFill>
              <a:srgbClr val="FF0000"/>
            </a:solidFill>
          </a:endParaRPr>
        </a:p>
        <a:p>
          <a:r>
            <a:rPr kumimoji="1" lang="ja-JP" altLang="en-US" sz="2000" b="1">
              <a:solidFill>
                <a:srgbClr val="FF0000"/>
              </a:solidFill>
            </a:rPr>
            <a:t>ただし、申請について代表者と担当者が同一になる場合は、担当者職氏名の入力は不要です。</a:t>
          </a:r>
          <a:endParaRPr kumimoji="1" lang="ja-JP" altLang="en-US" sz="2000" b="1">
            <a:solidFill>
              <a:srgbClr val="FF0000"/>
            </a:solidFill>
          </a:endParaRPr>
        </a:p>
      </xdr:txBody>
    </xdr:sp>
    <xdr:clientData/>
  </xdr:twoCellAnchor>
  <xdr:twoCellAnchor>
    <xdr:from xmlns:xdr="http://schemas.openxmlformats.org/drawingml/2006/spreadsheetDrawing">
      <xdr:col>10</xdr:col>
      <xdr:colOff>549910</xdr:colOff>
      <xdr:row>45</xdr:row>
      <xdr:rowOff>140335</xdr:rowOff>
    </xdr:from>
    <xdr:to xmlns:xdr="http://schemas.openxmlformats.org/drawingml/2006/spreadsheetDrawing">
      <xdr:col>13</xdr:col>
      <xdr:colOff>2149475</xdr:colOff>
      <xdr:row>48</xdr:row>
      <xdr:rowOff>254635</xdr:rowOff>
    </xdr:to>
    <xdr:sp macro="" textlink="">
      <xdr:nvSpPr>
        <xdr:cNvPr id="19" name="四角形 19"/>
        <xdr:cNvSpPr/>
      </xdr:nvSpPr>
      <xdr:spPr>
        <a:xfrm>
          <a:off x="11402060" y="20542885"/>
          <a:ext cx="4958080" cy="1466850"/>
        </a:xfrm>
        <a:prstGeom prst="rect">
          <a:avLst/>
        </a:prstGeom>
        <a:solidFill>
          <a:schemeClr val="bg1"/>
        </a:solidFill>
        <a:ln w="12700">
          <a:solidFill>
            <a:schemeClr val="tx1"/>
          </a:solidFill>
        </a:ln>
      </xdr:spPr>
      <xdr:style>
        <a:lnRef idx="1">
          <a:schemeClr val="accent1"/>
        </a:lnRef>
        <a:fillRef idx="2">
          <a:schemeClr val="accent1"/>
        </a:fillRef>
        <a:effectRef idx="1">
          <a:schemeClr val="accent1"/>
        </a:effectRef>
        <a:fontRef idx="minor">
          <a:schemeClr val="lt1"/>
        </a:fontRef>
      </xdr:style>
      <xdr:txBody>
        <a:bodyPr vertOverflow="clip" horzOverflow="clip" anchor="ctr"/>
        <a:lstStyle/>
        <a:p>
          <a:r>
            <a:rPr kumimoji="1" lang="ja-JP" altLang="en-US" sz="2000" b="1">
              <a:solidFill>
                <a:srgbClr val="FF0000"/>
              </a:solidFill>
              <a:latin typeface="游ゴシック"/>
              <a:ea typeface="游ゴシック"/>
            </a:rPr>
            <a:t>診療時間を入力してください。祝日などの診療に特記事項がある場合は、備考に入力してください。</a:t>
          </a:r>
          <a:endParaRPr kumimoji="1" lang="ja-JP" altLang="en-US" sz="2000" b="1">
            <a:solidFill>
              <a:srgbClr val="FF0000"/>
            </a:solidFill>
            <a:latin typeface="游ゴシック"/>
            <a:ea typeface="游ゴシック"/>
          </a:endParaRPr>
        </a:p>
      </xdr:txBody>
    </xdr:sp>
    <xdr:clientData/>
  </xdr:twoCellAnchor>
  <xdr:twoCellAnchor>
    <xdr:from xmlns:xdr="http://schemas.openxmlformats.org/drawingml/2006/spreadsheetDrawing">
      <xdr:col>8</xdr:col>
      <xdr:colOff>416560</xdr:colOff>
      <xdr:row>49</xdr:row>
      <xdr:rowOff>1115060</xdr:rowOff>
    </xdr:from>
    <xdr:to xmlns:xdr="http://schemas.openxmlformats.org/drawingml/2006/spreadsheetDrawing">
      <xdr:col>9</xdr:col>
      <xdr:colOff>567690</xdr:colOff>
      <xdr:row>52</xdr:row>
      <xdr:rowOff>335280</xdr:rowOff>
    </xdr:to>
    <xdr:sp macro="" textlink="">
      <xdr:nvSpPr>
        <xdr:cNvPr id="20" name="直線 20"/>
        <xdr:cNvSpPr/>
      </xdr:nvSpPr>
      <xdr:spPr>
        <a:xfrm flipH="1" flipV="1">
          <a:off x="9334500" y="23317835"/>
          <a:ext cx="1003935" cy="2220595"/>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566420</xdr:colOff>
      <xdr:row>49</xdr:row>
      <xdr:rowOff>772160</xdr:rowOff>
    </xdr:from>
    <xdr:to xmlns:xdr="http://schemas.openxmlformats.org/drawingml/2006/spreadsheetDrawing">
      <xdr:col>13</xdr:col>
      <xdr:colOff>93980</xdr:colOff>
      <xdr:row>52</xdr:row>
      <xdr:rowOff>339090</xdr:rowOff>
    </xdr:to>
    <xdr:sp macro="" textlink="">
      <xdr:nvSpPr>
        <xdr:cNvPr id="21" name="直線 21"/>
        <xdr:cNvSpPr/>
      </xdr:nvSpPr>
      <xdr:spPr>
        <a:xfrm flipV="1">
          <a:off x="10337165" y="22974935"/>
          <a:ext cx="3967480" cy="2567305"/>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661670</xdr:colOff>
      <xdr:row>50</xdr:row>
      <xdr:rowOff>219710</xdr:rowOff>
    </xdr:from>
    <xdr:to xmlns:xdr="http://schemas.openxmlformats.org/drawingml/2006/spreadsheetDrawing">
      <xdr:col>12</xdr:col>
      <xdr:colOff>717550</xdr:colOff>
      <xdr:row>52</xdr:row>
      <xdr:rowOff>328295</xdr:rowOff>
    </xdr:to>
    <xdr:sp macro="" textlink="">
      <xdr:nvSpPr>
        <xdr:cNvPr id="22" name="直線 22"/>
        <xdr:cNvSpPr/>
      </xdr:nvSpPr>
      <xdr:spPr>
        <a:xfrm flipV="1">
          <a:off x="10432415" y="23984585"/>
          <a:ext cx="3414395" cy="1546860"/>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416560</xdr:colOff>
      <xdr:row>52</xdr:row>
      <xdr:rowOff>77470</xdr:rowOff>
    </xdr:from>
    <xdr:to xmlns:xdr="http://schemas.openxmlformats.org/drawingml/2006/spreadsheetDrawing">
      <xdr:col>13</xdr:col>
      <xdr:colOff>931545</xdr:colOff>
      <xdr:row>56</xdr:row>
      <xdr:rowOff>270510</xdr:rowOff>
    </xdr:to>
    <xdr:sp macro="" textlink="">
      <xdr:nvSpPr>
        <xdr:cNvPr id="18" name="四角形 18"/>
        <xdr:cNvSpPr/>
      </xdr:nvSpPr>
      <xdr:spPr>
        <a:xfrm>
          <a:off x="10187305" y="25280620"/>
          <a:ext cx="4954905" cy="1983740"/>
        </a:xfrm>
        <a:prstGeom prst="rect">
          <a:avLst/>
        </a:prstGeom>
        <a:solidFill>
          <a:schemeClr val="bg1"/>
        </a:solidFill>
        <a:ln w="12700">
          <a:solidFill>
            <a:schemeClr val="tx1"/>
          </a:solidFill>
        </a:ln>
      </xdr:spPr>
      <xdr:style>
        <a:lnRef idx="1">
          <a:schemeClr val="accent1"/>
        </a:lnRef>
        <a:fillRef idx="2">
          <a:schemeClr val="accent1"/>
        </a:fillRef>
        <a:effectRef idx="1">
          <a:schemeClr val="accent1"/>
        </a:effectRef>
        <a:fontRef idx="minor">
          <a:schemeClr val="lt1"/>
        </a:fontRef>
      </xdr:style>
      <xdr:txBody>
        <a:bodyPr vertOverflow="clip" horzOverflow="clip"/>
        <a:lstStyle/>
        <a:p>
          <a:r>
            <a:rPr kumimoji="1" lang="ja-JP" altLang="en-US" sz="2000" b="1">
              <a:solidFill>
                <a:srgbClr val="FF0000"/>
              </a:solidFill>
              <a:latin typeface="游ゴシック"/>
              <a:ea typeface="游ゴシック"/>
            </a:rPr>
            <a:t>金融機関（銀行/選択式（プルダウン）になっていますので、セルを選択した際に右下に表示される「▼」をクリックし、適したものを選択</a:t>
          </a:r>
          <a:r>
            <a:rPr kumimoji="1" lang="ja-JP" altLang="en-US" sz="2000" b="1">
              <a:solidFill>
                <a:srgbClr val="FF0000"/>
              </a:solidFill>
              <a:latin typeface="游ゴシック"/>
              <a:ea typeface="游ゴシック"/>
            </a:rPr>
            <a:t>してください。</a:t>
          </a:r>
          <a:endParaRPr kumimoji="1" lang="ja-JP" altLang="en-US" sz="2000" b="1">
            <a:solidFill>
              <a:srgbClr val="FF0000"/>
            </a:solidFill>
            <a:latin typeface="游ゴシック"/>
            <a:ea typeface="游ゴシック"/>
          </a:endParaRPr>
        </a:p>
      </xdr:txBody>
    </xdr:sp>
    <xdr:clientData/>
  </xdr:twoCellAnchor>
  <xdr:twoCellAnchor>
    <xdr:from xmlns:xdr="http://schemas.openxmlformats.org/drawingml/2006/spreadsheetDrawing">
      <xdr:col>4</xdr:col>
      <xdr:colOff>294005</xdr:colOff>
      <xdr:row>60</xdr:row>
      <xdr:rowOff>83820</xdr:rowOff>
    </xdr:from>
    <xdr:to xmlns:xdr="http://schemas.openxmlformats.org/drawingml/2006/spreadsheetDrawing">
      <xdr:col>4</xdr:col>
      <xdr:colOff>429260</xdr:colOff>
      <xdr:row>61</xdr:row>
      <xdr:rowOff>335915</xdr:rowOff>
    </xdr:to>
    <xdr:sp macro="" textlink="">
      <xdr:nvSpPr>
        <xdr:cNvPr id="25" name="直線 25"/>
        <xdr:cNvSpPr/>
      </xdr:nvSpPr>
      <xdr:spPr>
        <a:xfrm flipH="1">
          <a:off x="5800725" y="28658820"/>
          <a:ext cx="135255" cy="899795"/>
        </a:xfrm>
        <a:prstGeom prst="line">
          <a:avLst/>
        </a:prstGeom>
        <a:noFill/>
        <a:ln w="76200" cmpd="sng">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607060</xdr:colOff>
      <xdr:row>59</xdr:row>
      <xdr:rowOff>208280</xdr:rowOff>
    </xdr:from>
    <xdr:to xmlns:xdr="http://schemas.openxmlformats.org/drawingml/2006/spreadsheetDrawing">
      <xdr:col>10</xdr:col>
      <xdr:colOff>241300</xdr:colOff>
      <xdr:row>60</xdr:row>
      <xdr:rowOff>612140</xdr:rowOff>
    </xdr:to>
    <xdr:sp macro="" textlink="">
      <xdr:nvSpPr>
        <xdr:cNvPr id="26" name="四角形 26"/>
        <xdr:cNvSpPr/>
      </xdr:nvSpPr>
      <xdr:spPr>
        <a:xfrm>
          <a:off x="4408170" y="28135580"/>
          <a:ext cx="6685280" cy="1051560"/>
        </a:xfrm>
        <a:prstGeom prst="rect">
          <a:avLst/>
        </a:prstGeom>
        <a:solidFill>
          <a:schemeClr val="bg1"/>
        </a:solidFill>
        <a:ln w="12700">
          <a:solidFill>
            <a:schemeClr val="tx1"/>
          </a:solidFill>
        </a:ln>
      </xdr:spPr>
      <xdr:style>
        <a:lnRef idx="1">
          <a:schemeClr val="accent1"/>
        </a:lnRef>
        <a:fillRef idx="2">
          <a:schemeClr val="accent1"/>
        </a:fillRef>
        <a:effectRef idx="1">
          <a:schemeClr val="accent1"/>
        </a:effectRef>
        <a:fontRef idx="minor">
          <a:schemeClr val="lt1"/>
        </a:fontRef>
      </xdr:style>
      <xdr:txBody>
        <a:bodyPr vertOverflow="clip" horzOverflow="clip" anchor="ctr"/>
        <a:lstStyle/>
        <a:p>
          <a:r>
            <a:rPr kumimoji="1" lang="ja-JP" altLang="en-US" sz="2000" b="1">
              <a:solidFill>
                <a:srgbClr val="FF0000"/>
              </a:solidFill>
            </a:rPr>
            <a:t>様式第１号で入力した診療所名称が</a:t>
          </a:r>
          <a:r>
            <a:rPr kumimoji="1" lang="ja-JP" altLang="en-US" sz="2000" b="1" u="sng">
              <a:solidFill>
                <a:srgbClr val="FF0000"/>
              </a:solidFill>
            </a:rPr>
            <a:t>自動入力</a:t>
          </a:r>
          <a:r>
            <a:rPr kumimoji="1" lang="ja-JP" altLang="en-US" sz="2000" b="1">
              <a:solidFill>
                <a:srgbClr val="FF0000"/>
              </a:solidFill>
            </a:rPr>
            <a:t>されます。</a:t>
          </a:r>
          <a:endParaRPr kumimoji="1" lang="ja-JP" altLang="en-US"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ln w="12700"/>
      </a:spPr>
      <a:bodyPr vertOverflow="clip" horzOverflow="clip" rtlCol="0" anchor="t"/>
      <a:lstStyle>
        <a:defPPr algn="l">
          <a:defRPr kumimoji="1" sz="2000" b="1">
            <a:solidFill>
              <a:srgbClr val="0070C0"/>
            </a:solidFil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1:AC152"/>
  <sheetViews>
    <sheetView showGridLines="0" tabSelected="1" view="pageBreakPreview" topLeftCell="A16" zoomScale="50" zoomScaleNormal="55" zoomScaleSheetLayoutView="50" workbookViewId="0">
      <selection activeCell="B27" sqref="B27"/>
    </sheetView>
  </sheetViews>
  <sheetFormatPr defaultColWidth="9" defaultRowHeight="18.75"/>
  <cols>
    <col min="1" max="1" width="38.69921875" style="1" customWidth="1"/>
    <col min="2" max="9" width="11.19921875" style="1" customWidth="1"/>
    <col min="10" max="11" width="14.19921875" style="1" customWidth="1"/>
    <col min="12" max="12" width="15.69921875" style="1" customWidth="1"/>
    <col min="13" max="13" width="14.19921875" style="1" customWidth="1"/>
    <col min="14" max="14" width="30" style="1" customWidth="1"/>
    <col min="15" max="15" width="8.5" style="1" customWidth="1"/>
    <col min="16" max="16" width="2.69921875" style="1" customWidth="1"/>
    <col min="17" max="16384" width="9" style="1"/>
  </cols>
  <sheetData>
    <row r="1" spans="1:16" ht="42.75">
      <c r="A1" s="4" t="s">
        <v>70</v>
      </c>
      <c r="B1" s="4"/>
      <c r="C1" s="4"/>
      <c r="D1" s="4"/>
      <c r="E1" s="4"/>
      <c r="F1" s="4"/>
      <c r="G1" s="4"/>
      <c r="H1" s="4"/>
      <c r="I1" s="4"/>
      <c r="J1" s="10"/>
      <c r="K1" s="106"/>
      <c r="L1" s="106"/>
      <c r="M1" s="106"/>
      <c r="N1" s="136"/>
      <c r="O1" s="136"/>
      <c r="P1" s="136"/>
    </row>
    <row r="2" spans="1:16" ht="42.75">
      <c r="A2" s="4"/>
      <c r="B2" s="4"/>
      <c r="C2" s="4"/>
      <c r="D2" s="4"/>
      <c r="E2" s="4"/>
      <c r="F2" s="4"/>
      <c r="G2" s="4"/>
      <c r="H2" s="4"/>
      <c r="I2" s="4"/>
      <c r="J2" s="10"/>
      <c r="K2" s="106"/>
      <c r="L2" s="114" t="s">
        <v>11</v>
      </c>
      <c r="M2" s="125"/>
      <c r="N2" s="125"/>
      <c r="O2" s="153"/>
      <c r="P2" s="153"/>
    </row>
    <row r="3" spans="1:16" ht="35.25">
      <c r="A3" s="5" t="s">
        <v>76</v>
      </c>
      <c r="B3" s="5"/>
      <c r="C3" s="5"/>
      <c r="D3" s="5"/>
      <c r="E3" s="5"/>
      <c r="F3" s="5"/>
      <c r="I3" s="4"/>
      <c r="J3" s="10"/>
      <c r="K3" s="4"/>
    </row>
    <row r="4" spans="1:16" ht="35.25">
      <c r="G4" s="4"/>
      <c r="H4" s="4"/>
      <c r="I4" s="23" t="s">
        <v>6</v>
      </c>
      <c r="J4" s="23"/>
      <c r="K4" s="23"/>
      <c r="L4" s="115"/>
      <c r="M4" s="115"/>
      <c r="N4" s="115"/>
    </row>
    <row r="5" spans="1:16" ht="35.25">
      <c r="A5" s="4"/>
      <c r="B5" s="4"/>
      <c r="C5" s="4"/>
      <c r="D5" s="4"/>
      <c r="E5" s="4"/>
      <c r="F5" s="4"/>
      <c r="G5" s="4"/>
      <c r="H5" s="4"/>
      <c r="I5" s="23" t="s">
        <v>19</v>
      </c>
      <c r="J5" s="92"/>
      <c r="K5" s="23"/>
      <c r="L5" s="116"/>
      <c r="M5" s="116"/>
      <c r="N5" s="116"/>
    </row>
    <row r="6" spans="1:16" ht="35.25">
      <c r="A6" s="4"/>
      <c r="B6" s="4"/>
      <c r="C6" s="4"/>
      <c r="D6" s="4"/>
      <c r="E6" s="4"/>
      <c r="F6" s="4"/>
      <c r="G6" s="4"/>
      <c r="H6" s="4"/>
      <c r="I6" s="23" t="s">
        <v>59</v>
      </c>
      <c r="J6" s="92"/>
      <c r="K6" s="23"/>
      <c r="L6" s="117"/>
      <c r="M6" s="117"/>
      <c r="N6" s="117"/>
    </row>
    <row r="7" spans="1:16" ht="35.25">
      <c r="A7" s="4"/>
      <c r="B7" s="4"/>
      <c r="C7" s="4"/>
      <c r="D7" s="4"/>
      <c r="E7" s="4"/>
      <c r="F7" s="4"/>
      <c r="G7" s="4"/>
      <c r="H7" s="4"/>
      <c r="I7" s="23" t="s">
        <v>18</v>
      </c>
      <c r="J7" s="90"/>
      <c r="K7" s="10"/>
      <c r="L7" s="117"/>
      <c r="M7" s="117"/>
      <c r="N7" s="117"/>
    </row>
    <row r="8" spans="1:16" ht="35.25">
      <c r="A8" s="4"/>
      <c r="B8" s="4"/>
      <c r="C8" s="4"/>
      <c r="D8" s="4"/>
      <c r="E8" s="4"/>
      <c r="F8" s="4"/>
      <c r="G8" s="4"/>
      <c r="H8" s="4"/>
      <c r="I8" s="23" t="s">
        <v>28</v>
      </c>
      <c r="J8" s="93"/>
      <c r="K8" s="107"/>
      <c r="L8" s="117"/>
      <c r="M8" s="117"/>
      <c r="N8" s="117"/>
    </row>
    <row r="9" spans="1:16" ht="35.25">
      <c r="A9" s="4"/>
      <c r="B9" s="4"/>
      <c r="C9" s="4"/>
      <c r="D9" s="4"/>
      <c r="E9" s="4"/>
      <c r="F9" s="4"/>
      <c r="G9" s="4"/>
      <c r="H9" s="4"/>
    </row>
    <row r="10" spans="1:16" ht="35.25">
      <c r="A10" s="4"/>
      <c r="B10" s="4"/>
      <c r="C10" s="4"/>
      <c r="D10" s="4"/>
      <c r="E10" s="4"/>
      <c r="F10" s="4"/>
      <c r="G10" s="4"/>
      <c r="H10" s="4"/>
      <c r="I10" s="89"/>
      <c r="J10" s="89"/>
      <c r="K10" s="89"/>
      <c r="L10" s="70"/>
      <c r="M10" s="70"/>
      <c r="N10" s="70"/>
      <c r="O10" s="154"/>
    </row>
    <row r="11" spans="1:16">
      <c r="A11" s="6" t="s">
        <v>91</v>
      </c>
      <c r="B11" s="6"/>
      <c r="C11" s="6"/>
      <c r="D11" s="6"/>
      <c r="E11" s="6"/>
      <c r="F11" s="6"/>
      <c r="G11" s="6"/>
      <c r="H11" s="6"/>
      <c r="I11" s="6"/>
      <c r="J11" s="6"/>
      <c r="K11" s="6"/>
      <c r="L11" s="6"/>
      <c r="M11" s="6"/>
      <c r="N11" s="6"/>
      <c r="O11" s="154"/>
    </row>
    <row r="12" spans="1:16">
      <c r="A12" s="6"/>
      <c r="B12" s="6"/>
      <c r="C12" s="6"/>
      <c r="D12" s="6"/>
      <c r="E12" s="6"/>
      <c r="F12" s="6"/>
      <c r="G12" s="6"/>
      <c r="H12" s="6"/>
      <c r="I12" s="6"/>
      <c r="J12" s="6"/>
      <c r="K12" s="6"/>
      <c r="L12" s="6"/>
      <c r="M12" s="6"/>
      <c r="N12" s="6"/>
    </row>
    <row r="13" spans="1:16" ht="44.25">
      <c r="A13" s="6"/>
      <c r="B13" s="6"/>
      <c r="C13" s="6"/>
      <c r="D13" s="6"/>
      <c r="E13" s="6"/>
      <c r="F13" s="6"/>
      <c r="G13" s="6"/>
      <c r="H13" s="6"/>
      <c r="I13" s="6"/>
      <c r="J13" s="6"/>
      <c r="K13" s="6"/>
      <c r="L13" s="6"/>
      <c r="M13" s="6"/>
      <c r="N13" s="6"/>
      <c r="O13" s="155"/>
    </row>
    <row r="14" spans="1:16">
      <c r="A14" s="6"/>
      <c r="B14" s="6"/>
      <c r="C14" s="6"/>
      <c r="D14" s="6"/>
      <c r="E14" s="6"/>
      <c r="F14" s="6"/>
      <c r="G14" s="6"/>
      <c r="H14" s="6"/>
      <c r="I14" s="6"/>
      <c r="J14" s="6"/>
      <c r="K14" s="6"/>
      <c r="L14" s="6"/>
      <c r="M14" s="6"/>
      <c r="N14" s="6"/>
    </row>
    <row r="15" spans="1:16">
      <c r="A15" s="6"/>
      <c r="B15" s="6"/>
      <c r="C15" s="6"/>
      <c r="D15" s="6"/>
      <c r="E15" s="6"/>
      <c r="F15" s="6"/>
      <c r="G15" s="6"/>
      <c r="H15" s="6"/>
      <c r="I15" s="6"/>
      <c r="J15" s="6"/>
      <c r="K15" s="6"/>
      <c r="L15" s="6"/>
      <c r="M15" s="6"/>
      <c r="N15" s="6"/>
    </row>
    <row r="16" spans="1:16" ht="24">
      <c r="A16" s="7"/>
      <c r="B16" s="7"/>
      <c r="C16" s="7"/>
      <c r="D16" s="7"/>
      <c r="E16" s="7"/>
      <c r="F16" s="7"/>
      <c r="G16" s="7"/>
      <c r="H16" s="7"/>
      <c r="I16" s="7"/>
      <c r="J16" s="7"/>
      <c r="K16" s="7"/>
      <c r="L16" s="7"/>
      <c r="M16" s="7"/>
      <c r="N16" s="7"/>
    </row>
    <row r="17" spans="1:16" ht="82.5" customHeight="1">
      <c r="A17" s="8" t="s">
        <v>0</v>
      </c>
      <c r="B17" s="8"/>
      <c r="C17" s="8"/>
      <c r="D17" s="8"/>
      <c r="E17" s="8"/>
      <c r="F17" s="8"/>
      <c r="G17" s="8"/>
      <c r="H17" s="8"/>
      <c r="I17" s="8"/>
      <c r="J17" s="8"/>
      <c r="K17" s="8"/>
      <c r="L17" s="8"/>
      <c r="M17" s="8"/>
      <c r="N17" s="8"/>
      <c r="O17" s="156"/>
    </row>
    <row r="18" spans="1:16">
      <c r="C18" s="50"/>
      <c r="D18" s="50"/>
      <c r="E18" s="50"/>
      <c r="F18" s="50"/>
      <c r="G18" s="50"/>
      <c r="H18" s="50"/>
      <c r="I18" s="50"/>
    </row>
    <row r="19" spans="1:16">
      <c r="C19" s="51"/>
      <c r="H19" s="81"/>
      <c r="I19" s="81"/>
    </row>
    <row r="20" spans="1:16" ht="58.5">
      <c r="C20" s="52" t="s">
        <v>30</v>
      </c>
      <c r="D20" s="65"/>
      <c r="E20" s="65"/>
      <c r="F20" s="69">
        <f>SUM(J39)</f>
        <v>0</v>
      </c>
      <c r="G20" s="69"/>
      <c r="H20" s="69"/>
      <c r="I20" s="69"/>
      <c r="J20" s="69"/>
      <c r="K20" s="69"/>
    </row>
    <row r="22" spans="1:16" ht="35.25">
      <c r="B22" s="4"/>
      <c r="C22" s="4"/>
      <c r="D22" s="4"/>
      <c r="E22" s="4"/>
      <c r="F22" s="4"/>
      <c r="G22" s="4"/>
      <c r="H22" s="4"/>
      <c r="I22" s="4"/>
      <c r="J22" s="4"/>
      <c r="K22" s="4"/>
      <c r="L22" s="4"/>
      <c r="M22" s="4"/>
      <c r="N22" s="4"/>
    </row>
    <row r="23" spans="1:16" ht="35.25">
      <c r="A23" s="4" t="s">
        <v>32</v>
      </c>
      <c r="B23" s="4"/>
      <c r="C23" s="4"/>
      <c r="D23" s="4"/>
      <c r="E23" s="4"/>
      <c r="F23" s="4"/>
      <c r="G23" s="4"/>
      <c r="H23" s="4"/>
      <c r="I23" s="4"/>
      <c r="J23" s="4"/>
      <c r="K23" s="4"/>
      <c r="L23" s="4"/>
      <c r="M23" s="4"/>
      <c r="N23" s="4"/>
    </row>
    <row r="24" spans="1:16" ht="35.25">
      <c r="A24" s="9" t="s">
        <v>92</v>
      </c>
      <c r="B24" s="4"/>
      <c r="C24" s="4"/>
      <c r="D24" s="4"/>
      <c r="E24" s="4"/>
      <c r="F24" s="4"/>
      <c r="G24" s="4"/>
      <c r="H24" s="4"/>
      <c r="I24" s="4"/>
      <c r="J24" s="4"/>
      <c r="K24" s="4"/>
      <c r="L24" s="4"/>
      <c r="M24" s="4"/>
      <c r="N24" s="4"/>
    </row>
    <row r="25" spans="1:16" ht="38.25">
      <c r="A25" s="10" t="s">
        <v>31</v>
      </c>
      <c r="B25" s="10"/>
      <c r="C25" s="10"/>
      <c r="D25" s="10"/>
      <c r="E25" s="10"/>
      <c r="F25" s="10"/>
      <c r="G25" s="78">
        <f>COUNTIFS(K73:K108,"100回以上",L73:L108,"実施")</f>
        <v>0</v>
      </c>
      <c r="H25" s="10" t="s">
        <v>49</v>
      </c>
      <c r="I25" s="90"/>
      <c r="J25" s="10"/>
      <c r="K25" s="10"/>
      <c r="L25" s="10"/>
      <c r="M25" s="10"/>
      <c r="N25" s="10"/>
    </row>
    <row r="26" spans="1:16" ht="35.25">
      <c r="A26" s="9" t="s">
        <v>50</v>
      </c>
      <c r="B26" s="4"/>
      <c r="C26" s="4"/>
      <c r="D26" s="4"/>
      <c r="E26" s="4"/>
      <c r="F26" s="4"/>
      <c r="G26" s="79"/>
      <c r="H26" s="4"/>
      <c r="J26" s="4"/>
      <c r="K26" s="4"/>
      <c r="L26" s="4"/>
      <c r="M26" s="4"/>
      <c r="N26" s="4"/>
    </row>
    <row r="27" spans="1:16" ht="35.25">
      <c r="A27" s="4"/>
      <c r="B27" s="4"/>
      <c r="C27" s="4"/>
      <c r="D27" s="4"/>
      <c r="E27" s="4"/>
      <c r="F27" s="70"/>
      <c r="G27" s="70"/>
      <c r="H27" s="70"/>
      <c r="I27" s="70"/>
      <c r="J27" s="4"/>
      <c r="K27" s="4"/>
      <c r="L27" s="4"/>
      <c r="M27" s="70"/>
      <c r="N27" s="70"/>
      <c r="P27" s="160"/>
    </row>
    <row r="28" spans="1:16" ht="35.25">
      <c r="A28" s="11"/>
      <c r="B28" s="11"/>
      <c r="C28" s="53" t="s">
        <v>1</v>
      </c>
      <c r="D28" s="53"/>
      <c r="E28" s="53"/>
      <c r="F28" s="53"/>
      <c r="G28" s="80"/>
      <c r="H28" s="82"/>
      <c r="I28" s="80"/>
      <c r="J28" s="53" t="s">
        <v>44</v>
      </c>
      <c r="K28" s="57"/>
      <c r="L28" s="57"/>
      <c r="M28" s="126"/>
      <c r="N28" s="19"/>
      <c r="P28" s="161"/>
    </row>
    <row r="29" spans="1:16" ht="33">
      <c r="A29" s="11"/>
      <c r="B29" s="11"/>
      <c r="C29" s="54" t="s">
        <v>43</v>
      </c>
      <c r="D29" s="54"/>
      <c r="E29" s="54"/>
      <c r="F29" s="54"/>
      <c r="G29" s="54"/>
      <c r="H29" s="83"/>
      <c r="I29" s="54"/>
      <c r="J29" s="54" t="s">
        <v>46</v>
      </c>
      <c r="K29" s="108"/>
      <c r="L29" s="108"/>
      <c r="M29" s="127"/>
      <c r="N29" s="137"/>
      <c r="P29" s="161"/>
    </row>
    <row r="30" spans="1:16" ht="35.25">
      <c r="A30" s="12">
        <v>45292</v>
      </c>
      <c r="B30" s="32"/>
      <c r="C30" s="32"/>
      <c r="D30" s="66">
        <f>J75</f>
        <v>0</v>
      </c>
      <c r="E30" s="66"/>
      <c r="F30" s="71"/>
      <c r="G30" s="71"/>
      <c r="H30" s="84"/>
      <c r="I30" s="71"/>
      <c r="J30" s="71">
        <f>IF(AND($G$25&gt;=4,K75="100回以上",L75="実施"),D30*2000,0)</f>
        <v>0</v>
      </c>
      <c r="K30" s="71"/>
      <c r="L30" s="71"/>
      <c r="M30" s="128"/>
      <c r="N30" s="138"/>
    </row>
    <row r="31" spans="1:16" ht="35.25">
      <c r="A31" s="12">
        <f t="shared" ref="A31:A38" si="0">A30+7</f>
        <v>45299</v>
      </c>
      <c r="B31" s="32"/>
      <c r="C31" s="32"/>
      <c r="D31" s="66">
        <f>J79</f>
        <v>0</v>
      </c>
      <c r="E31" s="66"/>
      <c r="F31" s="71"/>
      <c r="G31" s="71"/>
      <c r="H31" s="84"/>
      <c r="I31" s="71"/>
      <c r="J31" s="71">
        <f>IF(AND($G$25&gt;=4,K79="100回以上",L79="実施"),D31*2000,0)</f>
        <v>0</v>
      </c>
      <c r="K31" s="71"/>
      <c r="L31" s="71"/>
      <c r="M31" s="128"/>
      <c r="N31" s="138"/>
    </row>
    <row r="32" spans="1:16" ht="35.25">
      <c r="A32" s="12">
        <f t="shared" si="0"/>
        <v>45306</v>
      </c>
      <c r="B32" s="32"/>
      <c r="C32" s="32"/>
      <c r="D32" s="66">
        <f>J83</f>
        <v>0</v>
      </c>
      <c r="E32" s="66"/>
      <c r="F32" s="71"/>
      <c r="G32" s="71"/>
      <c r="H32" s="84"/>
      <c r="I32" s="71"/>
      <c r="J32" s="71">
        <f>IF(AND($G$25&gt;=4,K83="100回以上",L83="実施"),D32*2000,0)</f>
        <v>0</v>
      </c>
      <c r="K32" s="71"/>
      <c r="L32" s="71"/>
      <c r="M32" s="128"/>
      <c r="N32" s="138"/>
    </row>
    <row r="33" spans="1:14" ht="35.25">
      <c r="A33" s="12">
        <f t="shared" si="0"/>
        <v>45313</v>
      </c>
      <c r="B33" s="32"/>
      <c r="C33" s="32"/>
      <c r="D33" s="66">
        <f>J87</f>
        <v>0</v>
      </c>
      <c r="E33" s="66"/>
      <c r="F33" s="71"/>
      <c r="G33" s="71"/>
      <c r="H33" s="84"/>
      <c r="I33" s="71"/>
      <c r="J33" s="71">
        <f>IF(AND($G$25&gt;=4,K87="100回以上",L87="実施"),D33*2000,0)</f>
        <v>0</v>
      </c>
      <c r="K33" s="71"/>
      <c r="L33" s="71"/>
      <c r="M33" s="128"/>
      <c r="N33" s="138"/>
    </row>
    <row r="34" spans="1:14" ht="35.25">
      <c r="A34" s="12">
        <f t="shared" si="0"/>
        <v>45320</v>
      </c>
      <c r="B34" s="32"/>
      <c r="C34" s="32"/>
      <c r="D34" s="66">
        <f>J91</f>
        <v>0</v>
      </c>
      <c r="E34" s="66"/>
      <c r="F34" s="71"/>
      <c r="G34" s="71"/>
      <c r="H34" s="84"/>
      <c r="I34" s="71"/>
      <c r="J34" s="71">
        <f>IF(AND($G$25&gt;=4,K91="100回以上",L91="実施"),D34*2000,0)</f>
        <v>0</v>
      </c>
      <c r="K34" s="71"/>
      <c r="L34" s="71"/>
      <c r="M34" s="128"/>
      <c r="N34" s="138"/>
    </row>
    <row r="35" spans="1:14" ht="35.25">
      <c r="A35" s="12">
        <f t="shared" si="0"/>
        <v>45327</v>
      </c>
      <c r="B35" s="32"/>
      <c r="C35" s="32"/>
      <c r="D35" s="66">
        <f>J95</f>
        <v>0</v>
      </c>
      <c r="E35" s="66"/>
      <c r="F35" s="71"/>
      <c r="G35" s="71"/>
      <c r="H35" s="84"/>
      <c r="I35" s="71"/>
      <c r="J35" s="71">
        <f>IF(AND($G$25&gt;=4,K95="100回以上",L95="実施"),D35*2000,0)</f>
        <v>0</v>
      </c>
      <c r="K35" s="71"/>
      <c r="L35" s="71"/>
      <c r="M35" s="128"/>
      <c r="N35" s="138"/>
    </row>
    <row r="36" spans="1:14" ht="35.25">
      <c r="A36" s="12">
        <f t="shared" si="0"/>
        <v>45334</v>
      </c>
      <c r="B36" s="32"/>
      <c r="C36" s="32"/>
      <c r="D36" s="66">
        <f>J99</f>
        <v>0</v>
      </c>
      <c r="E36" s="66"/>
      <c r="F36" s="71"/>
      <c r="G36" s="71"/>
      <c r="H36" s="84"/>
      <c r="I36" s="71"/>
      <c r="J36" s="71">
        <f>IF(AND($G$25&gt;=4,K99="100回以上",L99="実施"),D36*2000,0)</f>
        <v>0</v>
      </c>
      <c r="K36" s="71"/>
      <c r="L36" s="71"/>
      <c r="M36" s="128"/>
      <c r="N36" s="138"/>
    </row>
    <row r="37" spans="1:14" ht="35.25">
      <c r="A37" s="12">
        <f t="shared" si="0"/>
        <v>45341</v>
      </c>
      <c r="B37" s="32"/>
      <c r="C37" s="32"/>
      <c r="D37" s="66">
        <f>J103</f>
        <v>0</v>
      </c>
      <c r="E37" s="66"/>
      <c r="F37" s="71"/>
      <c r="G37" s="71"/>
      <c r="H37" s="84"/>
      <c r="I37" s="71"/>
      <c r="J37" s="71">
        <f>IF(AND($G$25&gt;=4,K103="100回以上",L103="実施"),D37*2000,0)</f>
        <v>0</v>
      </c>
      <c r="K37" s="71"/>
      <c r="L37" s="71"/>
      <c r="M37" s="128"/>
      <c r="N37" s="138"/>
    </row>
    <row r="38" spans="1:14" ht="36">
      <c r="A38" s="12">
        <f t="shared" si="0"/>
        <v>45348</v>
      </c>
      <c r="B38" s="32"/>
      <c r="C38" s="32"/>
      <c r="D38" s="66">
        <f>J107</f>
        <v>0</v>
      </c>
      <c r="E38" s="66"/>
      <c r="F38" s="72"/>
      <c r="G38" s="72"/>
      <c r="H38" s="85"/>
      <c r="I38" s="72"/>
      <c r="J38" s="71">
        <f>IF(AND($G$25&gt;=4,K107="100回以上",L107="実施"),D38*2000,0)</f>
        <v>0</v>
      </c>
      <c r="K38" s="71"/>
      <c r="L38" s="71"/>
      <c r="M38" s="128"/>
      <c r="N38" s="138"/>
    </row>
    <row r="39" spans="1:14" ht="36">
      <c r="A39" s="13" t="s">
        <v>41</v>
      </c>
      <c r="B39" s="13"/>
      <c r="C39" s="13"/>
      <c r="D39" s="67">
        <f>SUM(D30:E38)</f>
        <v>0</v>
      </c>
      <c r="E39" s="67"/>
      <c r="F39" s="73"/>
      <c r="G39" s="73"/>
      <c r="H39" s="86"/>
      <c r="I39" s="73"/>
      <c r="J39" s="73">
        <f>SUM(J30:L38)</f>
        <v>0</v>
      </c>
      <c r="K39" s="73"/>
      <c r="L39" s="73"/>
      <c r="M39" s="128"/>
      <c r="N39" s="138"/>
    </row>
    <row r="40" spans="1:14" ht="35.25">
      <c r="A40" s="4" t="s">
        <v>24</v>
      </c>
      <c r="B40" s="4"/>
      <c r="C40" s="4"/>
      <c r="D40" s="4"/>
      <c r="E40" s="4"/>
      <c r="F40" s="74"/>
      <c r="G40" s="74"/>
      <c r="H40" s="74"/>
      <c r="I40" s="74"/>
      <c r="J40" s="94">
        <f>SUMIF(J30:L38,"&gt;0",D30:E38)</f>
        <v>0</v>
      </c>
      <c r="K40" s="94"/>
      <c r="L40" s="94"/>
      <c r="M40" s="129"/>
      <c r="N40" s="74"/>
    </row>
    <row r="41" spans="1:14" ht="35.25">
      <c r="A41" s="14"/>
      <c r="B41" s="4"/>
      <c r="C41" s="4"/>
      <c r="D41" s="4"/>
      <c r="E41" s="4"/>
      <c r="F41" s="75"/>
      <c r="G41" s="75"/>
      <c r="H41" s="75"/>
      <c r="I41" s="75"/>
      <c r="J41" s="75"/>
      <c r="K41" s="75"/>
      <c r="L41" s="75"/>
      <c r="M41" s="130"/>
      <c r="N41" s="75"/>
    </row>
    <row r="42" spans="1:14" ht="35.25">
      <c r="A42" s="4" t="s">
        <v>51</v>
      </c>
      <c r="B42" s="4"/>
      <c r="C42" s="55"/>
      <c r="D42" s="55"/>
      <c r="E42" s="55"/>
      <c r="F42" s="55"/>
      <c r="G42" s="55"/>
      <c r="H42" s="55"/>
      <c r="I42" s="55"/>
      <c r="J42" s="55"/>
      <c r="K42" s="55"/>
      <c r="L42" s="55"/>
      <c r="M42" s="55"/>
      <c r="N42" s="139"/>
    </row>
    <row r="43" spans="1:14" ht="35.25">
      <c r="A43" s="15"/>
      <c r="B43" s="16" t="s">
        <v>61</v>
      </c>
      <c r="C43" s="16"/>
      <c r="D43" s="16" t="s">
        <v>52</v>
      </c>
      <c r="E43" s="16"/>
      <c r="F43" s="16" t="s">
        <v>15</v>
      </c>
      <c r="G43" s="16"/>
      <c r="H43" s="16" t="s">
        <v>53</v>
      </c>
      <c r="I43" s="16"/>
      <c r="J43" s="16" t="s">
        <v>33</v>
      </c>
      <c r="K43" s="16"/>
      <c r="L43" s="16" t="s">
        <v>14</v>
      </c>
      <c r="M43" s="16"/>
      <c r="N43" s="16" t="s">
        <v>16</v>
      </c>
    </row>
    <row r="44" spans="1:14" ht="60" customHeight="1">
      <c r="A44" s="16" t="s">
        <v>9</v>
      </c>
      <c r="B44" s="33"/>
      <c r="C44" s="56"/>
      <c r="D44" s="33"/>
      <c r="E44" s="56"/>
      <c r="F44" s="33"/>
      <c r="G44" s="56"/>
      <c r="H44" s="33"/>
      <c r="I44" s="56"/>
      <c r="J44" s="33"/>
      <c r="K44" s="56"/>
      <c r="L44" s="33"/>
      <c r="M44" s="56"/>
      <c r="N44" s="140"/>
    </row>
    <row r="45" spans="1:14" ht="60" customHeight="1">
      <c r="A45" s="16" t="s">
        <v>29</v>
      </c>
      <c r="B45" s="33"/>
      <c r="C45" s="56"/>
      <c r="D45" s="33"/>
      <c r="E45" s="56"/>
      <c r="F45" s="33"/>
      <c r="G45" s="56"/>
      <c r="H45" s="33"/>
      <c r="I45" s="56"/>
      <c r="J45" s="33"/>
      <c r="K45" s="56"/>
      <c r="L45" s="33"/>
      <c r="M45" s="56"/>
      <c r="N45" s="140"/>
    </row>
    <row r="46" spans="1:14" ht="35.25">
      <c r="A46" s="16" t="s">
        <v>62</v>
      </c>
      <c r="B46" s="34"/>
      <c r="C46" s="57"/>
      <c r="D46" s="57"/>
      <c r="E46" s="57"/>
      <c r="F46" s="57"/>
      <c r="G46" s="57"/>
      <c r="H46" s="57"/>
      <c r="I46" s="57"/>
      <c r="J46" s="57"/>
      <c r="K46" s="57"/>
      <c r="L46" s="57"/>
      <c r="M46" s="57"/>
      <c r="N46" s="141"/>
    </row>
    <row r="47" spans="1:14" ht="36" customHeight="1">
      <c r="A47" s="16"/>
      <c r="B47" s="35"/>
      <c r="C47" s="58"/>
      <c r="D47" s="58"/>
      <c r="E47" s="58"/>
      <c r="F47" s="58"/>
      <c r="G47" s="58"/>
      <c r="H47" s="58"/>
      <c r="I47" s="58"/>
      <c r="J47" s="58"/>
      <c r="K47" s="58"/>
      <c r="L47" s="58"/>
      <c r="M47" s="58"/>
      <c r="N47" s="142"/>
    </row>
    <row r="48" spans="1:14" ht="35.25">
      <c r="A48" s="4"/>
      <c r="B48" s="4"/>
      <c r="C48" s="55"/>
      <c r="D48" s="55"/>
      <c r="E48" s="55"/>
      <c r="F48" s="55"/>
      <c r="G48" s="55"/>
      <c r="H48" s="55"/>
      <c r="I48" s="55"/>
      <c r="J48" s="55"/>
      <c r="K48" s="55"/>
      <c r="L48" s="55"/>
      <c r="M48" s="55"/>
    </row>
    <row r="49" spans="1:15" ht="35.25">
      <c r="A49" s="4" t="s">
        <v>21</v>
      </c>
      <c r="B49" s="4"/>
      <c r="C49" s="55"/>
      <c r="D49" s="55"/>
      <c r="E49" s="55"/>
      <c r="F49" s="55"/>
      <c r="G49" s="55"/>
      <c r="H49" s="55"/>
      <c r="I49" s="55"/>
      <c r="J49" s="55"/>
      <c r="K49" s="55"/>
      <c r="L49" s="55"/>
      <c r="M49" s="55"/>
    </row>
    <row r="50" spans="1:15" ht="123" customHeight="1">
      <c r="A50" s="15" t="s">
        <v>60</v>
      </c>
      <c r="B50" s="36"/>
      <c r="C50" s="59"/>
      <c r="D50" s="59"/>
      <c r="E50" s="59"/>
      <c r="F50" s="76"/>
      <c r="G50" s="33" t="s">
        <v>42</v>
      </c>
      <c r="H50" s="87"/>
      <c r="I50" s="56"/>
      <c r="J50" s="95"/>
      <c r="K50" s="95"/>
      <c r="L50" s="95"/>
      <c r="M50" s="95"/>
      <c r="N50" s="143" t="s">
        <v>90</v>
      </c>
    </row>
    <row r="51" spans="1:15" ht="35.25">
      <c r="A51" s="17" t="s">
        <v>38</v>
      </c>
      <c r="B51" s="37"/>
      <c r="C51" s="37"/>
      <c r="D51" s="37"/>
      <c r="E51" s="37"/>
      <c r="F51" s="37"/>
      <c r="G51" s="37"/>
      <c r="H51" s="37"/>
      <c r="I51" s="37"/>
      <c r="J51" s="96" t="s">
        <v>63</v>
      </c>
      <c r="K51" s="96"/>
      <c r="L51" s="118" t="s">
        <v>79</v>
      </c>
      <c r="M51" s="118"/>
      <c r="N51" s="118"/>
    </row>
    <row r="52" spans="1:15" ht="78" customHeight="1">
      <c r="A52" s="18" t="s">
        <v>48</v>
      </c>
      <c r="B52" s="38"/>
      <c r="C52" s="38"/>
      <c r="D52" s="38"/>
      <c r="E52" s="38"/>
      <c r="F52" s="38"/>
      <c r="G52" s="38"/>
      <c r="H52" s="38"/>
      <c r="I52" s="38"/>
      <c r="J52" s="16" t="s">
        <v>64</v>
      </c>
      <c r="K52" s="16"/>
      <c r="L52" s="119"/>
      <c r="M52" s="119"/>
      <c r="N52" s="119"/>
    </row>
    <row r="53" spans="1:15" ht="35.25">
      <c r="A53" s="19"/>
      <c r="B53" s="39"/>
      <c r="C53" s="39"/>
      <c r="D53" s="39"/>
      <c r="E53" s="39"/>
      <c r="F53" s="39"/>
      <c r="G53" s="39"/>
      <c r="H53" s="39"/>
      <c r="I53" s="91"/>
      <c r="J53" s="91"/>
      <c r="K53" s="91"/>
      <c r="L53" s="39"/>
      <c r="M53" s="39"/>
      <c r="N53" s="39"/>
      <c r="O53" s="157"/>
    </row>
    <row r="54" spans="1:15" ht="35.25">
      <c r="A54" s="20" t="s">
        <v>69</v>
      </c>
      <c r="B54" s="40"/>
      <c r="C54" s="40"/>
      <c r="D54" s="40"/>
      <c r="E54" s="40"/>
      <c r="F54" s="40"/>
      <c r="G54" s="40"/>
      <c r="H54" s="40"/>
      <c r="I54" s="40"/>
      <c r="J54" s="40"/>
      <c r="K54" s="40"/>
      <c r="L54" s="40"/>
      <c r="M54" s="40"/>
      <c r="N54" s="144"/>
      <c r="O54" s="129"/>
    </row>
    <row r="55" spans="1:15" ht="35.25">
      <c r="A55" s="21" t="s">
        <v>68</v>
      </c>
      <c r="B55" s="41" t="s">
        <v>40</v>
      </c>
      <c r="C55" s="41"/>
      <c r="D55" s="41"/>
      <c r="E55" s="41"/>
      <c r="F55" s="41"/>
      <c r="G55" s="41"/>
      <c r="H55" s="41"/>
      <c r="I55" s="41"/>
      <c r="J55" s="41"/>
      <c r="K55" s="41"/>
      <c r="L55" s="41"/>
      <c r="M55" s="41"/>
      <c r="N55" s="145"/>
      <c r="O55" s="129"/>
    </row>
    <row r="56" spans="1:15" ht="35.25">
      <c r="A56" s="22" t="s">
        <v>68</v>
      </c>
      <c r="B56" s="42" t="s">
        <v>66</v>
      </c>
      <c r="C56" s="42"/>
      <c r="D56" s="42"/>
      <c r="E56" s="42"/>
      <c r="F56" s="42"/>
      <c r="G56" s="42"/>
      <c r="H56" s="42"/>
      <c r="I56" s="42"/>
      <c r="J56" s="42"/>
      <c r="K56" s="42"/>
      <c r="L56" s="42"/>
      <c r="M56" s="42"/>
      <c r="N56" s="146"/>
      <c r="O56" s="14"/>
    </row>
    <row r="57" spans="1:15" ht="36" customHeight="1"/>
    <row r="60" spans="1:15" ht="51" customHeight="1">
      <c r="A60" s="4" t="s">
        <v>71</v>
      </c>
      <c r="N60" s="147"/>
      <c r="O60" s="147"/>
    </row>
    <row r="61" spans="1:15" ht="51" customHeight="1">
      <c r="N61" s="147"/>
      <c r="O61" s="147"/>
    </row>
    <row r="62" spans="1:15" s="2" customFormat="1" ht="34.950000000000003" customHeight="1"/>
    <row r="63" spans="1:15" s="2" customFormat="1" ht="34.950000000000003" customHeight="1">
      <c r="A63" s="23" t="s">
        <v>19</v>
      </c>
      <c r="B63" s="43">
        <f>L5</f>
        <v>0</v>
      </c>
      <c r="C63" s="60"/>
      <c r="D63" s="60"/>
      <c r="E63" s="60"/>
      <c r="F63" s="60"/>
      <c r="G63" s="60"/>
      <c r="H63" s="60"/>
      <c r="I63" s="60"/>
      <c r="J63" s="60"/>
      <c r="N63" s="148"/>
      <c r="O63" s="148"/>
    </row>
    <row r="64" spans="1:15" s="2" customFormat="1" ht="34.950000000000003" customHeight="1">
      <c r="A64" s="24"/>
      <c r="B64" s="44"/>
      <c r="C64" s="44"/>
      <c r="D64" s="44"/>
      <c r="E64" s="44"/>
      <c r="F64" s="44"/>
      <c r="G64" s="44"/>
      <c r="H64" s="44"/>
      <c r="I64" s="44"/>
      <c r="J64" s="44"/>
      <c r="N64" s="148"/>
      <c r="O64" s="148"/>
    </row>
    <row r="65" spans="1:29" s="2" customFormat="1" ht="34.950000000000003" customHeight="1">
      <c r="A65" s="24"/>
      <c r="B65" s="44"/>
      <c r="C65" s="44"/>
      <c r="D65" s="44"/>
      <c r="E65" s="44"/>
      <c r="F65" s="44"/>
      <c r="G65" s="44"/>
      <c r="H65" s="44"/>
      <c r="I65" s="44"/>
      <c r="J65" s="44"/>
      <c r="N65" s="148"/>
      <c r="O65" s="148"/>
    </row>
    <row r="66" spans="1:29" s="2" customFormat="1" ht="34.950000000000003" customHeight="1">
      <c r="A66" s="25" t="s">
        <v>23</v>
      </c>
      <c r="B66" s="25"/>
      <c r="C66" s="25"/>
      <c r="D66" s="25"/>
      <c r="E66" s="25"/>
      <c r="F66" s="25"/>
      <c r="G66" s="25"/>
      <c r="H66" s="25"/>
      <c r="I66" s="25"/>
      <c r="J66" s="25"/>
      <c r="K66" s="25"/>
      <c r="L66" s="25"/>
      <c r="M66" s="25"/>
      <c r="N66" s="25"/>
      <c r="O66" s="158"/>
    </row>
    <row r="67" spans="1:29" s="2" customFormat="1" ht="34.950000000000003" customHeight="1">
      <c r="A67" s="25"/>
      <c r="B67" s="25"/>
      <c r="C67" s="25"/>
      <c r="D67" s="25"/>
      <c r="E67" s="25"/>
      <c r="F67" s="25"/>
      <c r="G67" s="25"/>
      <c r="H67" s="25"/>
      <c r="I67" s="25"/>
      <c r="J67" s="25"/>
      <c r="K67" s="25"/>
      <c r="L67" s="25"/>
      <c r="M67" s="25"/>
      <c r="N67" s="25"/>
      <c r="O67" s="148"/>
    </row>
    <row r="68" spans="1:29" s="3" customFormat="1" ht="75.599999999999994" customHeight="1">
      <c r="M68" s="131"/>
      <c r="N68" s="131"/>
      <c r="O68" s="159"/>
    </row>
    <row r="69" spans="1:29" s="3" customFormat="1" ht="34.5" customHeight="1">
      <c r="A69" s="26" t="s">
        <v>45</v>
      </c>
      <c r="B69" s="10"/>
      <c r="C69" s="10"/>
      <c r="D69" s="10"/>
      <c r="E69" s="10"/>
      <c r="F69" s="10"/>
      <c r="G69" s="10"/>
      <c r="H69" s="10"/>
      <c r="I69" s="10"/>
      <c r="J69" s="10"/>
      <c r="K69" s="10"/>
      <c r="L69" s="10"/>
      <c r="M69" s="131"/>
      <c r="N69" s="131"/>
      <c r="O69" s="159"/>
    </row>
    <row r="70" spans="1:29" s="3" customFormat="1" ht="34.5" customHeight="1">
      <c r="A70" s="10" t="s">
        <v>56</v>
      </c>
      <c r="B70" s="10"/>
      <c r="C70" s="10"/>
      <c r="D70" s="10"/>
      <c r="E70" s="10"/>
      <c r="F70" s="10"/>
      <c r="G70" s="10"/>
      <c r="H70" s="10"/>
      <c r="I70" s="10"/>
      <c r="J70" s="10"/>
      <c r="K70" s="10"/>
      <c r="L70" s="10"/>
      <c r="M70" s="1"/>
      <c r="N70" s="149"/>
      <c r="O70" s="159"/>
    </row>
    <row r="71" spans="1:29" ht="42" customHeight="1">
      <c r="A71" s="27" t="s">
        <v>57</v>
      </c>
      <c r="B71" s="27"/>
      <c r="C71" s="27"/>
      <c r="D71" s="27"/>
      <c r="E71" s="27"/>
      <c r="F71" s="27"/>
      <c r="G71" s="27"/>
      <c r="H71" s="7"/>
      <c r="I71" s="7"/>
      <c r="J71" s="97" t="s">
        <v>13</v>
      </c>
      <c r="K71" s="97" t="s">
        <v>39</v>
      </c>
      <c r="L71" s="120" t="s">
        <v>37</v>
      </c>
      <c r="M71" s="132" t="s">
        <v>3</v>
      </c>
      <c r="N71" s="150"/>
    </row>
    <row r="72" spans="1:29" ht="24">
      <c r="A72" s="7"/>
      <c r="B72" s="7"/>
      <c r="C72" s="61" t="s">
        <v>10</v>
      </c>
      <c r="D72" s="61" t="s">
        <v>20</v>
      </c>
      <c r="E72" s="61" t="s">
        <v>17</v>
      </c>
      <c r="F72" s="61" t="s">
        <v>22</v>
      </c>
      <c r="G72" s="61" t="s">
        <v>4</v>
      </c>
      <c r="H72" s="61" t="s">
        <v>26</v>
      </c>
      <c r="I72" s="61" t="s">
        <v>7</v>
      </c>
      <c r="J72" s="98"/>
      <c r="K72" s="98"/>
      <c r="L72" s="121"/>
      <c r="M72" s="133"/>
      <c r="N72" s="151"/>
    </row>
    <row r="73" spans="1:29" ht="42" customHeight="1">
      <c r="A73" s="28"/>
      <c r="B73" s="45"/>
      <c r="C73" s="62">
        <v>45292</v>
      </c>
      <c r="D73" s="64">
        <f t="shared" ref="D73:I73" si="1">C73+1</f>
        <v>45293</v>
      </c>
      <c r="E73" s="64">
        <f t="shared" si="1"/>
        <v>45294</v>
      </c>
      <c r="F73" s="64">
        <f t="shared" si="1"/>
        <v>45295</v>
      </c>
      <c r="G73" s="64">
        <f t="shared" si="1"/>
        <v>45296</v>
      </c>
      <c r="H73" s="88">
        <f t="shared" si="1"/>
        <v>45297</v>
      </c>
      <c r="I73" s="62">
        <f t="shared" si="1"/>
        <v>45298</v>
      </c>
      <c r="J73" s="99"/>
      <c r="K73" s="109"/>
      <c r="L73" s="122"/>
      <c r="M73" s="134"/>
      <c r="N73" s="152"/>
      <c r="U73" s="162" t="s">
        <v>8</v>
      </c>
    </row>
    <row r="74" spans="1:29" ht="42" customHeight="1">
      <c r="A74" s="29" t="s">
        <v>36</v>
      </c>
      <c r="B74" s="46"/>
      <c r="C74" s="63"/>
      <c r="D74" s="63"/>
      <c r="E74" s="63"/>
      <c r="F74" s="63"/>
      <c r="G74" s="63"/>
      <c r="H74" s="63"/>
      <c r="I74" s="63"/>
      <c r="J74" s="100"/>
      <c r="K74" s="110"/>
      <c r="L74" s="14"/>
      <c r="M74" s="134"/>
      <c r="N74" s="152"/>
      <c r="U74" s="163"/>
      <c r="V74" s="166"/>
      <c r="W74" s="166"/>
      <c r="X74" s="166"/>
      <c r="Y74" s="166"/>
      <c r="Z74" s="166"/>
      <c r="AA74" s="166"/>
      <c r="AB74" s="166"/>
      <c r="AC74" s="170"/>
    </row>
    <row r="75" spans="1:29" ht="42" customHeight="1">
      <c r="A75" s="30" t="s">
        <v>25</v>
      </c>
      <c r="B75" s="47" t="s">
        <v>35</v>
      </c>
      <c r="C75" s="63"/>
      <c r="D75" s="63"/>
      <c r="E75" s="63"/>
      <c r="F75" s="63"/>
      <c r="G75" s="63"/>
      <c r="H75" s="63"/>
      <c r="I75" s="63"/>
      <c r="J75" s="101">
        <f>SUM(C75:I76)</f>
        <v>0</v>
      </c>
      <c r="K75" s="111" t="str">
        <f>IF(J75&lt;100,"100回未満","100回以上")</f>
        <v>100回未満</v>
      </c>
      <c r="L75" s="123" t="str">
        <f>IF(COUNTIF(C74:I74,"○")&gt;0,"実施","―")</f>
        <v>―</v>
      </c>
      <c r="M75" s="134"/>
      <c r="N75" s="152"/>
      <c r="U75" s="164"/>
      <c r="V75" s="62">
        <v>44962</v>
      </c>
      <c r="W75" s="64">
        <f t="shared" ref="W75:AB75" si="2">V75+1</f>
        <v>44963</v>
      </c>
      <c r="X75" s="64">
        <f t="shared" si="2"/>
        <v>44964</v>
      </c>
      <c r="Y75" s="64">
        <f t="shared" si="2"/>
        <v>44965</v>
      </c>
      <c r="Z75" s="64">
        <f t="shared" si="2"/>
        <v>44966</v>
      </c>
      <c r="AA75" s="64">
        <f t="shared" si="2"/>
        <v>44967</v>
      </c>
      <c r="AB75" s="62">
        <f t="shared" si="2"/>
        <v>44968</v>
      </c>
      <c r="AC75" s="171"/>
    </row>
    <row r="76" spans="1:29" ht="42" customHeight="1">
      <c r="A76" s="30" t="s">
        <v>25</v>
      </c>
      <c r="B76" s="48" t="s">
        <v>55</v>
      </c>
      <c r="C76" s="63"/>
      <c r="D76" s="63"/>
      <c r="E76" s="63"/>
      <c r="F76" s="63"/>
      <c r="G76" s="63"/>
      <c r="H76" s="63"/>
      <c r="I76" s="63"/>
      <c r="J76" s="102"/>
      <c r="K76" s="112"/>
      <c r="L76" s="124"/>
      <c r="M76" s="134"/>
      <c r="N76" s="152"/>
      <c r="U76" s="164"/>
      <c r="V76" s="167">
        <f t="shared" ref="V76:AB76" si="3">C75+C76</f>
        <v>0</v>
      </c>
      <c r="W76" s="167">
        <f t="shared" si="3"/>
        <v>0</v>
      </c>
      <c r="X76" s="167">
        <f t="shared" si="3"/>
        <v>0</v>
      </c>
      <c r="Y76" s="167">
        <f t="shared" si="3"/>
        <v>0</v>
      </c>
      <c r="Z76" s="167">
        <f t="shared" si="3"/>
        <v>0</v>
      </c>
      <c r="AA76" s="167">
        <f t="shared" si="3"/>
        <v>0</v>
      </c>
      <c r="AB76" s="167">
        <f t="shared" si="3"/>
        <v>0</v>
      </c>
      <c r="AC76" s="171"/>
    </row>
    <row r="77" spans="1:29" ht="42" customHeight="1">
      <c r="A77" s="28"/>
      <c r="B77" s="45"/>
      <c r="C77" s="62">
        <f>I73+1</f>
        <v>45299</v>
      </c>
      <c r="D77" s="64">
        <f t="shared" ref="D77:I77" si="4">C77+1</f>
        <v>45300</v>
      </c>
      <c r="E77" s="64">
        <f t="shared" si="4"/>
        <v>45301</v>
      </c>
      <c r="F77" s="64">
        <f t="shared" si="4"/>
        <v>45302</v>
      </c>
      <c r="G77" s="64">
        <f t="shared" si="4"/>
        <v>45303</v>
      </c>
      <c r="H77" s="88">
        <f t="shared" si="4"/>
        <v>45304</v>
      </c>
      <c r="I77" s="62">
        <f t="shared" si="4"/>
        <v>45305</v>
      </c>
      <c r="J77" s="99"/>
      <c r="K77" s="109"/>
      <c r="L77" s="122"/>
      <c r="M77" s="134"/>
      <c r="N77" s="152"/>
      <c r="O77" s="1" t="str">
        <f>IF(J75&lt;100,IF(OR(K75="100回以上",K75="150回以上"),"エラー。接種回数と回数区分が一致しません",""),IF(J75&lt;150,IF(OR(K75="100回未満",K75="150回以上"),"エラー。接種回数と回数区分が一致しません",""),IF(K75="100回未満","エラー。接種回数と回数区分が一致しません","")))</f>
        <v/>
      </c>
      <c r="U77" s="164"/>
      <c r="AC77" s="171"/>
    </row>
    <row r="78" spans="1:29" ht="42" customHeight="1">
      <c r="A78" s="29" t="s">
        <v>36</v>
      </c>
      <c r="B78" s="46"/>
      <c r="C78" s="63"/>
      <c r="D78" s="63"/>
      <c r="E78" s="63"/>
      <c r="F78" s="63"/>
      <c r="G78" s="63"/>
      <c r="H78" s="63"/>
      <c r="I78" s="63"/>
      <c r="J78" s="103"/>
      <c r="K78" s="110"/>
      <c r="L78" s="14"/>
      <c r="M78" s="134"/>
      <c r="N78" s="152"/>
      <c r="U78" s="164"/>
      <c r="AC78" s="171"/>
    </row>
    <row r="79" spans="1:29" ht="42" customHeight="1">
      <c r="A79" s="30" t="s">
        <v>25</v>
      </c>
      <c r="B79" s="47" t="s">
        <v>35</v>
      </c>
      <c r="C79" s="63"/>
      <c r="D79" s="63"/>
      <c r="E79" s="63"/>
      <c r="F79" s="63"/>
      <c r="G79" s="63"/>
      <c r="H79" s="63"/>
      <c r="I79" s="63"/>
      <c r="J79" s="101">
        <f>SUM(C79:I80)</f>
        <v>0</v>
      </c>
      <c r="K79" s="111" t="str">
        <f>IF(J79&lt;100,"100回未満","100回以上")</f>
        <v>100回未満</v>
      </c>
      <c r="L79" s="123" t="str">
        <f>IF(COUNTIF(C78:I78,"○")&gt;0,"実施","―")</f>
        <v>―</v>
      </c>
      <c r="M79" s="134"/>
      <c r="N79" s="152"/>
      <c r="U79" s="164"/>
      <c r="V79" s="62">
        <f>AB75+1</f>
        <v>44969</v>
      </c>
      <c r="W79" s="64">
        <f t="shared" ref="W79:AB79" si="5">V79+1</f>
        <v>44970</v>
      </c>
      <c r="X79" s="64">
        <f t="shared" si="5"/>
        <v>44971</v>
      </c>
      <c r="Y79" s="64">
        <f t="shared" si="5"/>
        <v>44972</v>
      </c>
      <c r="Z79" s="64">
        <f t="shared" si="5"/>
        <v>44973</v>
      </c>
      <c r="AA79" s="64">
        <f t="shared" si="5"/>
        <v>44974</v>
      </c>
      <c r="AB79" s="88">
        <f t="shared" si="5"/>
        <v>44975</v>
      </c>
      <c r="AC79" s="171"/>
    </row>
    <row r="80" spans="1:29" ht="42" customHeight="1">
      <c r="A80" s="30" t="s">
        <v>25</v>
      </c>
      <c r="B80" s="48" t="s">
        <v>55</v>
      </c>
      <c r="C80" s="63"/>
      <c r="D80" s="63"/>
      <c r="E80" s="63"/>
      <c r="F80" s="63"/>
      <c r="G80" s="63"/>
      <c r="H80" s="63"/>
      <c r="I80" s="63"/>
      <c r="J80" s="104"/>
      <c r="K80" s="112"/>
      <c r="L80" s="124"/>
      <c r="M80" s="134"/>
      <c r="N80" s="152"/>
      <c r="U80" s="164"/>
      <c r="V80" s="167">
        <f t="shared" ref="V80:AB80" si="6">C79+C80</f>
        <v>0</v>
      </c>
      <c r="W80" s="167">
        <f t="shared" si="6"/>
        <v>0</v>
      </c>
      <c r="X80" s="167">
        <f t="shared" si="6"/>
        <v>0</v>
      </c>
      <c r="Y80" s="167">
        <f t="shared" si="6"/>
        <v>0</v>
      </c>
      <c r="Z80" s="167">
        <f t="shared" si="6"/>
        <v>0</v>
      </c>
      <c r="AA80" s="167">
        <f t="shared" si="6"/>
        <v>0</v>
      </c>
      <c r="AB80" s="167">
        <f t="shared" si="6"/>
        <v>0</v>
      </c>
      <c r="AC80" s="171"/>
    </row>
    <row r="81" spans="1:29" ht="42" customHeight="1">
      <c r="A81" s="28"/>
      <c r="B81" s="45"/>
      <c r="C81" s="64">
        <f>I77+1</f>
        <v>45306</v>
      </c>
      <c r="D81" s="64">
        <f t="shared" ref="D81:I81" si="7">C81+1</f>
        <v>45307</v>
      </c>
      <c r="E81" s="64">
        <f t="shared" si="7"/>
        <v>45308</v>
      </c>
      <c r="F81" s="64">
        <f t="shared" si="7"/>
        <v>45309</v>
      </c>
      <c r="G81" s="64">
        <f t="shared" si="7"/>
        <v>45310</v>
      </c>
      <c r="H81" s="88">
        <f t="shared" si="7"/>
        <v>45311</v>
      </c>
      <c r="I81" s="62">
        <f t="shared" si="7"/>
        <v>45312</v>
      </c>
      <c r="J81" s="99"/>
      <c r="K81" s="109"/>
      <c r="L81" s="122"/>
      <c r="M81" s="134"/>
      <c r="N81" s="152"/>
      <c r="O81" s="1" t="str">
        <f>IF(J79&lt;100,IF(OR(K79="100回以上",K79="150回以上"),"エラー。接種回数と回数区分が一致しません",""),IF(J79&lt;150,IF(OR(K79="100回未満",K79="150回以上"),"エラー。接種回数と回数区分が一致しません",""),IF(K79="100回未満","エラー。接種回数と回数区分が一致しません","")))</f>
        <v/>
      </c>
      <c r="U81" s="164"/>
      <c r="AC81" s="171"/>
    </row>
    <row r="82" spans="1:29" ht="42" customHeight="1">
      <c r="A82" s="29" t="s">
        <v>36</v>
      </c>
      <c r="B82" s="46"/>
      <c r="C82" s="63"/>
      <c r="D82" s="63"/>
      <c r="E82" s="63"/>
      <c r="F82" s="63"/>
      <c r="G82" s="63"/>
      <c r="H82" s="63"/>
      <c r="I82" s="63"/>
      <c r="J82" s="103"/>
      <c r="K82" s="110"/>
      <c r="L82" s="14"/>
      <c r="M82" s="134"/>
      <c r="N82" s="152"/>
      <c r="U82" s="164"/>
      <c r="AC82" s="171"/>
    </row>
    <row r="83" spans="1:29" ht="42" customHeight="1">
      <c r="A83" s="30" t="s">
        <v>25</v>
      </c>
      <c r="B83" s="47" t="s">
        <v>35</v>
      </c>
      <c r="C83" s="63"/>
      <c r="D83" s="63"/>
      <c r="E83" s="63"/>
      <c r="F83" s="63"/>
      <c r="G83" s="63"/>
      <c r="H83" s="63"/>
      <c r="I83" s="63"/>
      <c r="J83" s="101">
        <f>SUM(C83:I84)</f>
        <v>0</v>
      </c>
      <c r="K83" s="111" t="str">
        <f>IF(J83&lt;100,"100回未満","100回以上")</f>
        <v>100回未満</v>
      </c>
      <c r="L83" s="123" t="str">
        <f>IF(COUNTIF(C82:I82,"○")&gt;0,"実施","―")</f>
        <v>―</v>
      </c>
      <c r="M83" s="134"/>
      <c r="N83" s="152"/>
      <c r="U83" s="164"/>
      <c r="V83" s="62">
        <f>AB79+1</f>
        <v>44976</v>
      </c>
      <c r="W83" s="64">
        <f t="shared" ref="W83:AB83" si="8">V83+1</f>
        <v>44977</v>
      </c>
      <c r="X83" s="64">
        <f t="shared" si="8"/>
        <v>44978</v>
      </c>
      <c r="Y83" s="64">
        <f t="shared" si="8"/>
        <v>44979</v>
      </c>
      <c r="Z83" s="62">
        <f t="shared" si="8"/>
        <v>44980</v>
      </c>
      <c r="AA83" s="64">
        <f t="shared" si="8"/>
        <v>44981</v>
      </c>
      <c r="AB83" s="88">
        <f t="shared" si="8"/>
        <v>44982</v>
      </c>
      <c r="AC83" s="171"/>
    </row>
    <row r="84" spans="1:29" ht="42" customHeight="1">
      <c r="A84" s="30" t="s">
        <v>25</v>
      </c>
      <c r="B84" s="48" t="s">
        <v>55</v>
      </c>
      <c r="C84" s="63"/>
      <c r="D84" s="63"/>
      <c r="E84" s="63"/>
      <c r="F84" s="63"/>
      <c r="G84" s="63"/>
      <c r="H84" s="63"/>
      <c r="I84" s="63"/>
      <c r="J84" s="104"/>
      <c r="K84" s="112"/>
      <c r="L84" s="124"/>
      <c r="M84" s="134"/>
      <c r="N84" s="152"/>
      <c r="U84" s="164"/>
      <c r="V84" s="167">
        <f t="shared" ref="V84:AB84" si="9">C83+C84</f>
        <v>0</v>
      </c>
      <c r="W84" s="167">
        <f t="shared" si="9"/>
        <v>0</v>
      </c>
      <c r="X84" s="167">
        <f t="shared" si="9"/>
        <v>0</v>
      </c>
      <c r="Y84" s="167">
        <f t="shared" si="9"/>
        <v>0</v>
      </c>
      <c r="Z84" s="167">
        <f t="shared" si="9"/>
        <v>0</v>
      </c>
      <c r="AA84" s="167">
        <f t="shared" si="9"/>
        <v>0</v>
      </c>
      <c r="AB84" s="167">
        <f t="shared" si="9"/>
        <v>0</v>
      </c>
      <c r="AC84" s="171"/>
    </row>
    <row r="85" spans="1:29" ht="42" customHeight="1">
      <c r="A85" s="28"/>
      <c r="B85" s="45"/>
      <c r="C85" s="64">
        <f>I81+1</f>
        <v>45313</v>
      </c>
      <c r="D85" s="64">
        <f t="shared" ref="D85:I85" si="10">C85+1</f>
        <v>45314</v>
      </c>
      <c r="E85" s="64">
        <f t="shared" si="10"/>
        <v>45315</v>
      </c>
      <c r="F85" s="64">
        <f t="shared" si="10"/>
        <v>45316</v>
      </c>
      <c r="G85" s="64">
        <f t="shared" si="10"/>
        <v>45317</v>
      </c>
      <c r="H85" s="88">
        <f t="shared" si="10"/>
        <v>45318</v>
      </c>
      <c r="I85" s="62">
        <f t="shared" si="10"/>
        <v>45319</v>
      </c>
      <c r="J85" s="99"/>
      <c r="K85" s="109"/>
      <c r="L85" s="122"/>
      <c r="M85" s="134"/>
      <c r="N85" s="152"/>
      <c r="O85" s="1" t="str">
        <f>IF(J83&lt;100,IF(OR(K83="100回以上",K83="150回以上"),"エラー。接種回数と回数区分が一致しません",""),IF(J83&lt;150,IF(OR(K83="100回未満",K83="150回以上"),"エラー。接種回数と回数区分が一致しません",""),IF(K83="100回未満","エラー。接種回数と回数区分が一致しません","")))</f>
        <v/>
      </c>
      <c r="U85" s="164"/>
      <c r="AC85" s="171"/>
    </row>
    <row r="86" spans="1:29" ht="42" customHeight="1">
      <c r="A86" s="29" t="s">
        <v>36</v>
      </c>
      <c r="B86" s="46"/>
      <c r="C86" s="63"/>
      <c r="D86" s="63"/>
      <c r="E86" s="63"/>
      <c r="F86" s="63"/>
      <c r="G86" s="63"/>
      <c r="H86" s="63"/>
      <c r="I86" s="63"/>
      <c r="J86" s="103"/>
      <c r="K86" s="110"/>
      <c r="L86" s="14"/>
      <c r="M86" s="134"/>
      <c r="N86" s="152"/>
      <c r="U86" s="164"/>
      <c r="AC86" s="171"/>
    </row>
    <row r="87" spans="1:29" ht="42" customHeight="1">
      <c r="A87" s="30" t="s">
        <v>25</v>
      </c>
      <c r="B87" s="47" t="s">
        <v>35</v>
      </c>
      <c r="C87" s="63"/>
      <c r="D87" s="63"/>
      <c r="E87" s="63"/>
      <c r="F87" s="63"/>
      <c r="G87" s="63"/>
      <c r="H87" s="63"/>
      <c r="I87" s="63"/>
      <c r="J87" s="101">
        <f>SUM(C87:I88)</f>
        <v>0</v>
      </c>
      <c r="K87" s="111" t="str">
        <f>IF(J87&lt;100,"100回未満","100回以上")</f>
        <v>100回未満</v>
      </c>
      <c r="L87" s="123" t="str">
        <f>IF(COUNTIF(C86:I86,"○")&gt;0,"実施","―")</f>
        <v>―</v>
      </c>
      <c r="M87" s="134"/>
      <c r="N87" s="152"/>
      <c r="U87" s="164"/>
      <c r="V87" s="62">
        <f>AB83+1</f>
        <v>44983</v>
      </c>
      <c r="W87" s="64">
        <f t="shared" ref="W87:AB87" si="11">V87+1</f>
        <v>44984</v>
      </c>
      <c r="X87" s="64">
        <f t="shared" si="11"/>
        <v>44985</v>
      </c>
      <c r="Y87" s="64">
        <f t="shared" si="11"/>
        <v>44986</v>
      </c>
      <c r="Z87" s="64">
        <f t="shared" si="11"/>
        <v>44987</v>
      </c>
      <c r="AA87" s="64">
        <f t="shared" si="11"/>
        <v>44988</v>
      </c>
      <c r="AB87" s="88">
        <f t="shared" si="11"/>
        <v>44989</v>
      </c>
      <c r="AC87" s="171"/>
    </row>
    <row r="88" spans="1:29" ht="42" customHeight="1">
      <c r="A88" s="30" t="s">
        <v>25</v>
      </c>
      <c r="B88" s="48" t="s">
        <v>55</v>
      </c>
      <c r="C88" s="63"/>
      <c r="D88" s="63"/>
      <c r="E88" s="63"/>
      <c r="F88" s="63"/>
      <c r="G88" s="63"/>
      <c r="H88" s="63"/>
      <c r="I88" s="63"/>
      <c r="J88" s="104"/>
      <c r="K88" s="112"/>
      <c r="L88" s="124"/>
      <c r="M88" s="134"/>
      <c r="N88" s="152"/>
      <c r="U88" s="164"/>
      <c r="V88" s="167">
        <f t="shared" ref="V88:AB88" si="12">C87+C88</f>
        <v>0</v>
      </c>
      <c r="W88" s="167">
        <f t="shared" si="12"/>
        <v>0</v>
      </c>
      <c r="X88" s="167">
        <f t="shared" si="12"/>
        <v>0</v>
      </c>
      <c r="Y88" s="167">
        <f t="shared" si="12"/>
        <v>0</v>
      </c>
      <c r="Z88" s="167">
        <f t="shared" si="12"/>
        <v>0</v>
      </c>
      <c r="AA88" s="167">
        <f t="shared" si="12"/>
        <v>0</v>
      </c>
      <c r="AB88" s="167">
        <f t="shared" si="12"/>
        <v>0</v>
      </c>
      <c r="AC88" s="171"/>
    </row>
    <row r="89" spans="1:29" ht="42" customHeight="1">
      <c r="A89" s="28"/>
      <c r="B89" s="45"/>
      <c r="C89" s="64">
        <f>I85+1</f>
        <v>45320</v>
      </c>
      <c r="D89" s="64">
        <f t="shared" ref="D89:I89" si="13">C89+1</f>
        <v>45321</v>
      </c>
      <c r="E89" s="64">
        <f t="shared" si="13"/>
        <v>45322</v>
      </c>
      <c r="F89" s="64">
        <f t="shared" si="13"/>
        <v>45323</v>
      </c>
      <c r="G89" s="64">
        <f t="shared" si="13"/>
        <v>45324</v>
      </c>
      <c r="H89" s="88">
        <f t="shared" si="13"/>
        <v>45325</v>
      </c>
      <c r="I89" s="62">
        <f t="shared" si="13"/>
        <v>45326</v>
      </c>
      <c r="J89" s="99"/>
      <c r="K89" s="109"/>
      <c r="L89" s="122"/>
      <c r="M89" s="134"/>
      <c r="N89" s="152"/>
      <c r="O89" s="1" t="str">
        <f>IF(J87&lt;100,IF(OR(K87="100回以上",K87="150回以上"),"エラー。接種回数と回数区分が一致しません",""),IF(J87&lt;150,IF(OR(K87="100回未満",K87="150回以上"),"エラー。接種回数と回数区分が一致しません",""),IF(K87="100回未満","エラー。接種回数と回数区分が一致しません","")))</f>
        <v/>
      </c>
      <c r="U89" s="164"/>
      <c r="AC89" s="171"/>
    </row>
    <row r="90" spans="1:29" ht="42" customHeight="1">
      <c r="A90" s="29" t="s">
        <v>36</v>
      </c>
      <c r="B90" s="46"/>
      <c r="C90" s="63"/>
      <c r="D90" s="63"/>
      <c r="E90" s="63"/>
      <c r="F90" s="63"/>
      <c r="G90" s="63"/>
      <c r="H90" s="63"/>
      <c r="I90" s="63"/>
      <c r="J90" s="103"/>
      <c r="K90" s="110"/>
      <c r="L90" s="14"/>
      <c r="M90" s="134"/>
      <c r="N90" s="152"/>
      <c r="U90" s="164"/>
      <c r="AC90" s="171"/>
    </row>
    <row r="91" spans="1:29" ht="42" customHeight="1">
      <c r="A91" s="30" t="s">
        <v>25</v>
      </c>
      <c r="B91" s="47" t="s">
        <v>35</v>
      </c>
      <c r="C91" s="63"/>
      <c r="D91" s="63"/>
      <c r="E91" s="63"/>
      <c r="F91" s="63"/>
      <c r="G91" s="63"/>
      <c r="H91" s="63"/>
      <c r="I91" s="63"/>
      <c r="J91" s="101">
        <f>SUM(C91:I92)</f>
        <v>0</v>
      </c>
      <c r="K91" s="111" t="str">
        <f>IF(J91&lt;100,"100回未満","100回以上")</f>
        <v>100回未満</v>
      </c>
      <c r="L91" s="123" t="str">
        <f>IF(COUNTIF(C90:I90,"○")&gt;0,"実施","―")</f>
        <v>―</v>
      </c>
      <c r="M91" s="134"/>
      <c r="N91" s="152"/>
      <c r="U91" s="164"/>
      <c r="V91" s="62">
        <f>AB87+1</f>
        <v>44990</v>
      </c>
      <c r="W91" s="64">
        <f t="shared" ref="W91:AB91" si="14">V91+1</f>
        <v>44991</v>
      </c>
      <c r="X91" s="64">
        <f t="shared" si="14"/>
        <v>44992</v>
      </c>
      <c r="Y91" s="64">
        <f t="shared" si="14"/>
        <v>44993</v>
      </c>
      <c r="Z91" s="64">
        <f t="shared" si="14"/>
        <v>44994</v>
      </c>
      <c r="AA91" s="64">
        <f t="shared" si="14"/>
        <v>44995</v>
      </c>
      <c r="AB91" s="88">
        <f t="shared" si="14"/>
        <v>44996</v>
      </c>
      <c r="AC91" s="171"/>
    </row>
    <row r="92" spans="1:29" ht="42" customHeight="1">
      <c r="A92" s="30" t="s">
        <v>25</v>
      </c>
      <c r="B92" s="48" t="s">
        <v>55</v>
      </c>
      <c r="C92" s="63"/>
      <c r="D92" s="63"/>
      <c r="E92" s="63"/>
      <c r="F92" s="77"/>
      <c r="G92" s="63"/>
      <c r="H92" s="63"/>
      <c r="I92" s="63"/>
      <c r="J92" s="104"/>
      <c r="K92" s="112"/>
      <c r="L92" s="124"/>
      <c r="M92" s="134"/>
      <c r="N92" s="152"/>
      <c r="U92" s="164"/>
      <c r="V92" s="167">
        <f t="shared" ref="V92:AB92" si="15">C91+C92</f>
        <v>0</v>
      </c>
      <c r="W92" s="167">
        <f t="shared" si="15"/>
        <v>0</v>
      </c>
      <c r="X92" s="167">
        <f t="shared" si="15"/>
        <v>0</v>
      </c>
      <c r="Y92" s="167">
        <f t="shared" si="15"/>
        <v>0</v>
      </c>
      <c r="Z92" s="167">
        <f t="shared" si="15"/>
        <v>0</v>
      </c>
      <c r="AA92" s="167">
        <f t="shared" si="15"/>
        <v>0</v>
      </c>
      <c r="AB92" s="167">
        <f t="shared" si="15"/>
        <v>0</v>
      </c>
      <c r="AC92" s="171"/>
    </row>
    <row r="93" spans="1:29" ht="42" customHeight="1">
      <c r="A93" s="28"/>
      <c r="B93" s="45"/>
      <c r="C93" s="64">
        <f>I89+1</f>
        <v>45327</v>
      </c>
      <c r="D93" s="64">
        <f t="shared" ref="D93:I93" si="16">C93+1</f>
        <v>45328</v>
      </c>
      <c r="E93" s="64">
        <f t="shared" si="16"/>
        <v>45329</v>
      </c>
      <c r="F93" s="64">
        <f t="shared" si="16"/>
        <v>45330</v>
      </c>
      <c r="G93" s="64">
        <f t="shared" si="16"/>
        <v>45331</v>
      </c>
      <c r="H93" s="88">
        <f t="shared" si="16"/>
        <v>45332</v>
      </c>
      <c r="I93" s="62">
        <f t="shared" si="16"/>
        <v>45333</v>
      </c>
      <c r="J93" s="99"/>
      <c r="K93" s="109"/>
      <c r="L93" s="122"/>
      <c r="M93" s="134"/>
      <c r="N93" s="152"/>
      <c r="O93" s="1" t="str">
        <f>IF(J91&lt;100,IF(OR(K91="100回以上",K91="150回以上"),"エラー。接種回数と回数区分が一致しません",""),IF(J91&lt;150,IF(OR(K91="100回未満",K91="150回以上"),"エラー。接種回数と回数区分が一致しません",""),IF(K91="100回未満","エラー。接種回数と回数区分が一致しません","")))</f>
        <v/>
      </c>
      <c r="U93" s="164"/>
      <c r="AC93" s="171"/>
    </row>
    <row r="94" spans="1:29" ht="42" customHeight="1">
      <c r="A94" s="29" t="s">
        <v>36</v>
      </c>
      <c r="B94" s="46"/>
      <c r="C94" s="63"/>
      <c r="D94" s="63"/>
      <c r="E94" s="63"/>
      <c r="F94" s="63" t="s">
        <v>27</v>
      </c>
      <c r="G94" s="63"/>
      <c r="H94" s="63"/>
      <c r="I94" s="63"/>
      <c r="J94" s="103"/>
      <c r="K94" s="110"/>
      <c r="L94" s="14"/>
      <c r="M94" s="134"/>
      <c r="N94" s="152"/>
      <c r="U94" s="164"/>
      <c r="AC94" s="171"/>
    </row>
    <row r="95" spans="1:29" ht="42" customHeight="1">
      <c r="A95" s="30" t="s">
        <v>25</v>
      </c>
      <c r="B95" s="47" t="s">
        <v>35</v>
      </c>
      <c r="C95" s="63"/>
      <c r="D95" s="63"/>
      <c r="E95" s="63"/>
      <c r="F95" s="63"/>
      <c r="G95" s="63"/>
      <c r="H95" s="63"/>
      <c r="I95" s="63"/>
      <c r="J95" s="101">
        <f>SUM(C95:I96)</f>
        <v>0</v>
      </c>
      <c r="K95" s="111" t="str">
        <f>IF(J95&lt;100,"100回未満","100回以上")</f>
        <v>100回未満</v>
      </c>
      <c r="L95" s="123" t="str">
        <f>IF(COUNTIF(C94:I94,"○")&gt;0,"実施","―")</f>
        <v>―</v>
      </c>
      <c r="M95" s="134"/>
      <c r="N95" s="152"/>
      <c r="U95" s="164"/>
      <c r="V95" s="62">
        <f>AB91+1</f>
        <v>44997</v>
      </c>
      <c r="W95" s="64">
        <f t="shared" ref="W95:AB95" si="17">V95+1</f>
        <v>44998</v>
      </c>
      <c r="X95" s="64">
        <f t="shared" si="17"/>
        <v>44999</v>
      </c>
      <c r="Y95" s="64">
        <f t="shared" si="17"/>
        <v>45000</v>
      </c>
      <c r="Z95" s="64">
        <f t="shared" si="17"/>
        <v>45001</v>
      </c>
      <c r="AA95" s="64">
        <f t="shared" si="17"/>
        <v>45002</v>
      </c>
      <c r="AB95" s="88">
        <f t="shared" si="17"/>
        <v>45003</v>
      </c>
      <c r="AC95" s="171"/>
    </row>
    <row r="96" spans="1:29" ht="42" customHeight="1">
      <c r="A96" s="30" t="s">
        <v>25</v>
      </c>
      <c r="B96" s="48" t="s">
        <v>55</v>
      </c>
      <c r="C96" s="63"/>
      <c r="D96" s="63"/>
      <c r="E96" s="63"/>
      <c r="F96" s="63"/>
      <c r="G96" s="63"/>
      <c r="H96" s="63"/>
      <c r="I96" s="63"/>
      <c r="J96" s="104"/>
      <c r="K96" s="112"/>
      <c r="L96" s="124"/>
      <c r="M96" s="134"/>
      <c r="N96" s="152"/>
      <c r="U96" s="164"/>
      <c r="V96" s="167">
        <f t="shared" ref="V96:AB96" si="18">C95+C96</f>
        <v>0</v>
      </c>
      <c r="W96" s="167">
        <f t="shared" si="18"/>
        <v>0</v>
      </c>
      <c r="X96" s="167">
        <f t="shared" si="18"/>
        <v>0</v>
      </c>
      <c r="Y96" s="167">
        <f t="shared" si="18"/>
        <v>0</v>
      </c>
      <c r="Z96" s="167">
        <f t="shared" si="18"/>
        <v>0</v>
      </c>
      <c r="AA96" s="167">
        <f t="shared" si="18"/>
        <v>0</v>
      </c>
      <c r="AB96" s="167">
        <f t="shared" si="18"/>
        <v>0</v>
      </c>
      <c r="AC96" s="171"/>
    </row>
    <row r="97" spans="1:29" ht="42" customHeight="1">
      <c r="A97" s="28"/>
      <c r="B97" s="45"/>
      <c r="C97" s="64">
        <f>I93+1</f>
        <v>45334</v>
      </c>
      <c r="D97" s="64">
        <f t="shared" ref="D97:I97" si="19">C97+1</f>
        <v>45335</v>
      </c>
      <c r="E97" s="64">
        <f t="shared" si="19"/>
        <v>45336</v>
      </c>
      <c r="F97" s="64">
        <f t="shared" si="19"/>
        <v>45337</v>
      </c>
      <c r="G97" s="64">
        <f t="shared" si="19"/>
        <v>45338</v>
      </c>
      <c r="H97" s="88">
        <f t="shared" si="19"/>
        <v>45339</v>
      </c>
      <c r="I97" s="62">
        <f t="shared" si="19"/>
        <v>45340</v>
      </c>
      <c r="J97" s="99"/>
      <c r="K97" s="109"/>
      <c r="L97" s="122"/>
      <c r="M97" s="134"/>
      <c r="N97" s="152"/>
      <c r="O97" s="1" t="str">
        <f>IF(J95&lt;100,IF(OR(K95="100回以上",K95="150回以上"),"エラー。接種回数と回数区分が一致しません",""),IF(J95&lt;150,IF(OR(K95="100回未満",K95="150回以上"),"エラー。接種回数と回数区分が一致しません",""),IF(K95="100回未満","エラー。接種回数と回数区分が一致しません","")))</f>
        <v/>
      </c>
      <c r="U97" s="164"/>
      <c r="AC97" s="171"/>
    </row>
    <row r="98" spans="1:29" ht="42" customHeight="1">
      <c r="A98" s="29" t="s">
        <v>36</v>
      </c>
      <c r="B98" s="46"/>
      <c r="C98" s="63"/>
      <c r="D98" s="63"/>
      <c r="E98" s="63"/>
      <c r="F98" s="63"/>
      <c r="G98" s="63"/>
      <c r="H98" s="63"/>
      <c r="I98" s="63"/>
      <c r="J98" s="103"/>
      <c r="K98" s="110"/>
      <c r="L98" s="14"/>
      <c r="M98" s="134"/>
      <c r="N98" s="152"/>
      <c r="U98" s="164"/>
      <c r="AC98" s="171"/>
    </row>
    <row r="99" spans="1:29" ht="42" customHeight="1">
      <c r="A99" s="30" t="s">
        <v>25</v>
      </c>
      <c r="B99" s="47" t="s">
        <v>35</v>
      </c>
      <c r="C99" s="63"/>
      <c r="D99" s="63"/>
      <c r="E99" s="63"/>
      <c r="F99" s="63"/>
      <c r="G99" s="63"/>
      <c r="H99" s="63"/>
      <c r="I99" s="63"/>
      <c r="J99" s="101">
        <f>SUM(C99:I100)</f>
        <v>0</v>
      </c>
      <c r="K99" s="111" t="str">
        <f>IF(J99&lt;100,"100回未満","100回以上")</f>
        <v>100回未満</v>
      </c>
      <c r="L99" s="123" t="str">
        <f>IF(COUNTIF(C98:I98,"○")&gt;0,"実施","―")</f>
        <v>―</v>
      </c>
      <c r="M99" s="134"/>
      <c r="N99" s="152"/>
      <c r="U99" s="164"/>
      <c r="V99" s="62">
        <f>AB95+1</f>
        <v>45004</v>
      </c>
      <c r="W99" s="64">
        <f t="shared" ref="W99:AB99" si="20">V99+1</f>
        <v>45005</v>
      </c>
      <c r="X99" s="62">
        <f t="shared" si="20"/>
        <v>45006</v>
      </c>
      <c r="Y99" s="64">
        <f t="shared" si="20"/>
        <v>45007</v>
      </c>
      <c r="Z99" s="64">
        <f t="shared" si="20"/>
        <v>45008</v>
      </c>
      <c r="AA99" s="64">
        <f t="shared" si="20"/>
        <v>45009</v>
      </c>
      <c r="AB99" s="88">
        <f t="shared" si="20"/>
        <v>45010</v>
      </c>
      <c r="AC99" s="171"/>
    </row>
    <row r="100" spans="1:29" ht="42" customHeight="1">
      <c r="A100" s="30" t="s">
        <v>25</v>
      </c>
      <c r="B100" s="48" t="s">
        <v>55</v>
      </c>
      <c r="C100" s="63"/>
      <c r="D100" s="63"/>
      <c r="E100" s="63"/>
      <c r="F100" s="63"/>
      <c r="G100" s="63"/>
      <c r="H100" s="63"/>
      <c r="I100" s="63"/>
      <c r="J100" s="104"/>
      <c r="K100" s="112"/>
      <c r="L100" s="124"/>
      <c r="M100" s="134"/>
      <c r="N100" s="152"/>
      <c r="U100" s="164"/>
      <c r="V100" s="167">
        <f t="shared" ref="V100:AB100" si="21">C99+C100</f>
        <v>0</v>
      </c>
      <c r="W100" s="167">
        <f t="shared" si="21"/>
        <v>0</v>
      </c>
      <c r="X100" s="167">
        <f t="shared" si="21"/>
        <v>0</v>
      </c>
      <c r="Y100" s="167">
        <f t="shared" si="21"/>
        <v>0</v>
      </c>
      <c r="Z100" s="167">
        <f t="shared" si="21"/>
        <v>0</v>
      </c>
      <c r="AA100" s="167">
        <f t="shared" si="21"/>
        <v>0</v>
      </c>
      <c r="AB100" s="167">
        <f t="shared" si="21"/>
        <v>0</v>
      </c>
      <c r="AC100" s="171"/>
    </row>
    <row r="101" spans="1:29" ht="42" customHeight="1">
      <c r="A101" s="28"/>
      <c r="B101" s="45"/>
      <c r="C101" s="64">
        <f>I97+1</f>
        <v>45341</v>
      </c>
      <c r="D101" s="64">
        <f t="shared" ref="D101:I101" si="22">C101+1</f>
        <v>45342</v>
      </c>
      <c r="E101" s="64">
        <f t="shared" si="22"/>
        <v>45343</v>
      </c>
      <c r="F101" s="64">
        <f t="shared" si="22"/>
        <v>45344</v>
      </c>
      <c r="G101" s="62">
        <f t="shared" si="22"/>
        <v>45345</v>
      </c>
      <c r="H101" s="88">
        <f t="shared" si="22"/>
        <v>45346</v>
      </c>
      <c r="I101" s="62">
        <f t="shared" si="22"/>
        <v>45347</v>
      </c>
      <c r="J101" s="99"/>
      <c r="K101" s="109"/>
      <c r="L101" s="122"/>
      <c r="M101" s="134"/>
      <c r="N101" s="152"/>
      <c r="O101" s="1" t="str">
        <f>IF(J99&lt;100,IF(OR(K99="100回以上",K99="150回以上"),"エラー。接種回数と回数区分が一致しません",""),IF(J99&lt;150,IF(OR(K99="100回未満",K99="150回以上"),"エラー。接種回数と回数区分が一致しません",""),IF(K99="100回未満","エラー。接種回数と回数区分が一致しません","")))</f>
        <v/>
      </c>
      <c r="U101" s="164"/>
      <c r="AC101" s="171"/>
    </row>
    <row r="102" spans="1:29" ht="42" customHeight="1">
      <c r="A102" s="29" t="s">
        <v>36</v>
      </c>
      <c r="B102" s="46"/>
      <c r="C102" s="63"/>
      <c r="D102" s="63"/>
      <c r="E102" s="63"/>
      <c r="F102" s="63"/>
      <c r="G102" s="63"/>
      <c r="H102" s="63"/>
      <c r="I102" s="63"/>
      <c r="J102" s="103"/>
      <c r="K102" s="110"/>
      <c r="L102" s="14"/>
      <c r="M102" s="134"/>
      <c r="N102" s="152"/>
      <c r="U102" s="164"/>
      <c r="AC102" s="171"/>
    </row>
    <row r="103" spans="1:29" ht="42" customHeight="1">
      <c r="A103" s="30" t="s">
        <v>25</v>
      </c>
      <c r="B103" s="47" t="s">
        <v>35</v>
      </c>
      <c r="C103" s="63"/>
      <c r="D103" s="63"/>
      <c r="E103" s="63"/>
      <c r="F103" s="63"/>
      <c r="G103" s="63"/>
      <c r="H103" s="63"/>
      <c r="I103" s="63"/>
      <c r="J103" s="101">
        <f>SUM(C103:I104)</f>
        <v>0</v>
      </c>
      <c r="K103" s="111" t="str">
        <f>IF(J103&lt;100,"100回未満","100回以上")</f>
        <v>100回未満</v>
      </c>
      <c r="L103" s="123" t="str">
        <f>IF(COUNTIF(C102:I102,"○")&gt;0,"実施","―")</f>
        <v>―</v>
      </c>
      <c r="M103" s="134"/>
      <c r="N103" s="152"/>
      <c r="U103" s="164"/>
      <c r="V103" s="62">
        <f>AB99+1</f>
        <v>45011</v>
      </c>
      <c r="W103" s="64">
        <f>V103+1</f>
        <v>45012</v>
      </c>
      <c r="X103" s="64">
        <f>W103+1</f>
        <v>45013</v>
      </c>
      <c r="Y103" s="64">
        <f>X103+1</f>
        <v>45014</v>
      </c>
      <c r="Z103" s="64">
        <f>Y103+1</f>
        <v>45015</v>
      </c>
      <c r="AA103" s="64">
        <f>Z103+1</f>
        <v>45016</v>
      </c>
      <c r="AB103" s="88"/>
      <c r="AC103" s="171"/>
    </row>
    <row r="104" spans="1:29" ht="42" customHeight="1">
      <c r="A104" s="30" t="s">
        <v>25</v>
      </c>
      <c r="B104" s="48" t="s">
        <v>55</v>
      </c>
      <c r="C104" s="63"/>
      <c r="D104" s="63"/>
      <c r="E104" s="63"/>
      <c r="F104" s="63"/>
      <c r="G104" s="63"/>
      <c r="H104" s="63"/>
      <c r="I104" s="63"/>
      <c r="J104" s="104"/>
      <c r="K104" s="112"/>
      <c r="L104" s="124"/>
      <c r="M104" s="134"/>
      <c r="N104" s="152"/>
      <c r="U104" s="164"/>
      <c r="V104" s="167">
        <f t="shared" ref="V104:AA104" si="23">C103+C104</f>
        <v>0</v>
      </c>
      <c r="W104" s="167">
        <f t="shared" si="23"/>
        <v>0</v>
      </c>
      <c r="X104" s="167">
        <f t="shared" si="23"/>
        <v>0</v>
      </c>
      <c r="Y104" s="167">
        <f t="shared" si="23"/>
        <v>0</v>
      </c>
      <c r="Z104" s="167">
        <f t="shared" si="23"/>
        <v>0</v>
      </c>
      <c r="AA104" s="167">
        <f t="shared" si="23"/>
        <v>0</v>
      </c>
      <c r="AB104" s="167"/>
      <c r="AC104" s="171"/>
    </row>
    <row r="105" spans="1:29" ht="42" customHeight="1">
      <c r="A105" s="28"/>
      <c r="B105" s="45"/>
      <c r="C105" s="64">
        <f>I101+1</f>
        <v>45348</v>
      </c>
      <c r="D105" s="64">
        <f t="shared" ref="D105:I105" si="24">C105+1</f>
        <v>45349</v>
      </c>
      <c r="E105" s="64">
        <f t="shared" si="24"/>
        <v>45350</v>
      </c>
      <c r="F105" s="64">
        <f t="shared" si="24"/>
        <v>45351</v>
      </c>
      <c r="G105" s="64">
        <f t="shared" si="24"/>
        <v>45352</v>
      </c>
      <c r="H105" s="88">
        <f t="shared" si="24"/>
        <v>45353</v>
      </c>
      <c r="I105" s="62">
        <f t="shared" si="24"/>
        <v>45354</v>
      </c>
      <c r="J105" s="99"/>
      <c r="K105" s="109"/>
      <c r="L105" s="122"/>
      <c r="M105" s="134"/>
      <c r="N105" s="152"/>
      <c r="O105" s="1" t="str">
        <f>IF(J103&lt;100,IF(OR(K103="100回以上",K103="150回以上"),"エラー。接種回数と回数区分が一致しません",""),IF(J103&lt;150,IF(OR(K103="100回未満",K103="150回以上"),"エラー。接種回数と回数区分が一致しません",""),IF(K103="100回未満","エラー。接種回数と回数区分が一致しません","")))</f>
        <v/>
      </c>
      <c r="U105" s="164"/>
      <c r="AC105" s="171"/>
    </row>
    <row r="106" spans="1:29" ht="42" customHeight="1">
      <c r="A106" s="29" t="s">
        <v>36</v>
      </c>
      <c r="B106" s="46"/>
      <c r="C106" s="63"/>
      <c r="D106" s="63"/>
      <c r="E106" s="63"/>
      <c r="F106" s="63"/>
      <c r="G106" s="63"/>
      <c r="H106" s="63"/>
      <c r="I106" s="63"/>
      <c r="J106" s="103"/>
      <c r="K106" s="110"/>
      <c r="L106" s="14"/>
      <c r="M106" s="134"/>
      <c r="N106" s="152"/>
      <c r="U106" s="164"/>
      <c r="AC106" s="171"/>
    </row>
    <row r="107" spans="1:29" s="1" customFormat="1" ht="42" customHeight="1">
      <c r="A107" s="30" t="s">
        <v>25</v>
      </c>
      <c r="B107" s="47" t="s">
        <v>35</v>
      </c>
      <c r="C107" s="63"/>
      <c r="D107" s="63"/>
      <c r="E107" s="63"/>
      <c r="F107" s="63"/>
      <c r="G107" s="63"/>
      <c r="H107" s="63"/>
      <c r="I107" s="63"/>
      <c r="J107" s="101">
        <f>SUM(C107:I108)</f>
        <v>0</v>
      </c>
      <c r="K107" s="111" t="str">
        <f>IF(J107&lt;100,"100回未満","100回以上")</f>
        <v>100回未満</v>
      </c>
      <c r="L107" s="123" t="str">
        <f>IF(COUNTIF(C106:I106,"○")&gt;0,"実施","―")</f>
        <v>―</v>
      </c>
      <c r="M107" s="134"/>
      <c r="N107" s="152"/>
      <c r="U107" s="164"/>
      <c r="V107" s="62">
        <f>AB103+1</f>
        <v>1</v>
      </c>
      <c r="W107" s="64">
        <f>V107+1</f>
        <v>2</v>
      </c>
      <c r="X107" s="64">
        <f>W107+1</f>
        <v>3</v>
      </c>
      <c r="Y107" s="64">
        <f>X107+1</f>
        <v>4</v>
      </c>
      <c r="Z107" s="64">
        <f>Y107+1</f>
        <v>5</v>
      </c>
      <c r="AA107" s="64">
        <f>Z107+1</f>
        <v>6</v>
      </c>
      <c r="AB107" s="88"/>
      <c r="AC107" s="171"/>
    </row>
    <row r="108" spans="1:29" s="1" customFormat="1" ht="42" customHeight="1">
      <c r="A108" s="30" t="s">
        <v>25</v>
      </c>
      <c r="B108" s="48" t="s">
        <v>55</v>
      </c>
      <c r="C108" s="63"/>
      <c r="D108" s="63"/>
      <c r="E108" s="63"/>
      <c r="F108" s="63"/>
      <c r="G108" s="63"/>
      <c r="H108" s="63"/>
      <c r="I108" s="63"/>
      <c r="J108" s="104"/>
      <c r="K108" s="112"/>
      <c r="L108" s="124"/>
      <c r="M108" s="134"/>
      <c r="N108" s="152"/>
      <c r="U108" s="164"/>
      <c r="V108" s="167">
        <f t="shared" ref="V108:AA108" si="25">C107+C108</f>
        <v>0</v>
      </c>
      <c r="W108" s="167">
        <f t="shared" si="25"/>
        <v>0</v>
      </c>
      <c r="X108" s="167">
        <f t="shared" si="25"/>
        <v>0</v>
      </c>
      <c r="Y108" s="167">
        <f t="shared" si="25"/>
        <v>0</v>
      </c>
      <c r="Z108" s="167">
        <f t="shared" si="25"/>
        <v>0</v>
      </c>
      <c r="AA108" s="167">
        <f t="shared" si="25"/>
        <v>0</v>
      </c>
      <c r="AB108" s="167"/>
      <c r="AC108" s="171"/>
    </row>
    <row r="109" spans="1:29" s="1" customFormat="1" ht="42" customHeight="1">
      <c r="A109" s="31"/>
      <c r="B109" s="49"/>
      <c r="C109" s="49"/>
      <c r="D109" s="49"/>
      <c r="E109" s="49"/>
      <c r="F109" s="49"/>
      <c r="G109" s="49"/>
      <c r="H109" s="49"/>
      <c r="I109" s="49"/>
      <c r="J109" s="49"/>
      <c r="K109" s="49"/>
      <c r="L109" s="49"/>
      <c r="M109" s="135"/>
      <c r="N109" s="135"/>
      <c r="O109" s="1" t="str">
        <f>IF(J107&lt;100,IF(OR(K107="100回以上",K107="150回以上"),"エラー。接種回数と回数区分が一致しません",""),IF(J107&lt;150,IF(OR(K107="100回未満",K107="150回以上"),"エラー。接種回数と回数区分が一致しません",""),IF(K107="100回未満","エラー。接種回数と回数区分が一致しません","")))</f>
        <v/>
      </c>
      <c r="U109" s="164"/>
      <c r="AC109" s="171"/>
    </row>
    <row r="110" spans="1:29" s="1" customFormat="1" ht="42" customHeight="1">
      <c r="A110" s="7"/>
      <c r="B110" s="7"/>
      <c r="C110" s="7"/>
      <c r="D110" s="68" t="s">
        <v>93</v>
      </c>
      <c r="E110" s="68"/>
      <c r="F110" s="68"/>
      <c r="G110" s="68"/>
      <c r="H110" s="68"/>
      <c r="I110" s="68"/>
      <c r="J110" s="105">
        <f>SUM(J75,J79,J83,J87,J91,J95,J99,J103,J107)</f>
        <v>0</v>
      </c>
      <c r="K110" s="113"/>
      <c r="L110" s="7"/>
      <c r="M110" s="7"/>
      <c r="U110" s="164"/>
      <c r="AC110" s="171"/>
    </row>
    <row r="111" spans="1:29" ht="8.4" customHeight="1">
      <c r="U111" s="164">
        <v>300</v>
      </c>
      <c r="AC111" s="171"/>
    </row>
    <row r="112" spans="1:29" ht="42" customHeight="1">
      <c r="U112" s="164">
        <v>200</v>
      </c>
      <c r="AC112" s="171"/>
    </row>
    <row r="113" spans="1:29" ht="7.2" customHeight="1">
      <c r="A113" s="7"/>
      <c r="B113" s="7"/>
      <c r="C113" s="7"/>
      <c r="K113" s="7"/>
      <c r="L113" s="7"/>
      <c r="M113" s="7"/>
      <c r="U113" s="164">
        <v>200</v>
      </c>
      <c r="AC113" s="171"/>
    </row>
    <row r="114" spans="1:29" ht="46.2" customHeight="1">
      <c r="U114" s="164">
        <v>100</v>
      </c>
      <c r="AC114" s="171"/>
    </row>
    <row r="115" spans="1:29" ht="40.200000000000003" customHeight="1">
      <c r="U115" s="164">
        <v>120</v>
      </c>
      <c r="AC115" s="171"/>
    </row>
    <row r="116" spans="1:29" ht="60" customHeight="1">
      <c r="U116" s="164">
        <v>80</v>
      </c>
      <c r="AC116" s="171"/>
    </row>
    <row r="117" spans="1:29" s="1" customFormat="1" ht="37.200000000000003" customHeight="1">
      <c r="U117" s="164">
        <v>100</v>
      </c>
      <c r="AC117" s="171"/>
    </row>
    <row r="118" spans="1:29" ht="33.75" customHeight="1">
      <c r="U118" s="164">
        <v>99</v>
      </c>
      <c r="AC118" s="171"/>
    </row>
    <row r="119" spans="1:29" ht="33.75" customHeight="1">
      <c r="U119" s="164">
        <v>40</v>
      </c>
      <c r="AC119" s="171"/>
    </row>
    <row r="120" spans="1:29" ht="33.75" customHeight="1">
      <c r="U120" s="164"/>
      <c r="AC120" s="171"/>
    </row>
    <row r="121" spans="1:29" s="1" customFormat="1" ht="33.75" customHeight="1">
      <c r="U121" s="164"/>
      <c r="AC121" s="171"/>
    </row>
    <row r="122" spans="1:29" s="1" customFormat="1" ht="33.75" customHeight="1">
      <c r="U122" s="164"/>
      <c r="AC122" s="171"/>
    </row>
    <row r="123" spans="1:29" ht="33.75" customHeight="1">
      <c r="U123" s="164"/>
      <c r="AC123" s="171"/>
    </row>
    <row r="124" spans="1:29" ht="56.25" customHeight="1">
      <c r="U124" s="164"/>
      <c r="AC124" s="171"/>
    </row>
    <row r="125" spans="1:29" ht="14.25" customHeight="1">
      <c r="U125" s="164"/>
      <c r="AC125" s="171"/>
    </row>
    <row r="126" spans="1:29" ht="42.6" customHeight="1">
      <c r="U126" s="164"/>
      <c r="AC126" s="171"/>
    </row>
    <row r="127" spans="1:29" ht="14.25" customHeight="1">
      <c r="U127" s="164"/>
      <c r="AC127" s="171"/>
    </row>
    <row r="128" spans="1:29" ht="75" customHeight="1">
      <c r="U128" s="164"/>
      <c r="AC128" s="171"/>
    </row>
    <row r="129" spans="21:29">
      <c r="U129" s="164"/>
      <c r="AC129" s="171"/>
    </row>
    <row r="130" spans="21:29">
      <c r="U130" s="164"/>
      <c r="AC130" s="171"/>
    </row>
    <row r="131" spans="21:29" ht="58.5" customHeight="1">
      <c r="U131" s="164"/>
      <c r="AC131" s="171"/>
    </row>
    <row r="132" spans="21:29">
      <c r="U132" s="164"/>
      <c r="AC132" s="171"/>
    </row>
    <row r="133" spans="21:29" ht="10.199999999999999" customHeight="1">
      <c r="U133" s="164"/>
      <c r="AC133" s="171"/>
    </row>
    <row r="134" spans="21:29">
      <c r="U134" s="164"/>
      <c r="AC134" s="171"/>
    </row>
    <row r="135" spans="21:29" ht="15" customHeight="1">
      <c r="U135" s="164"/>
      <c r="AC135" s="171"/>
    </row>
    <row r="136" spans="21:29">
      <c r="U136" s="164"/>
      <c r="AC136" s="171"/>
    </row>
    <row r="137" spans="21:29">
      <c r="U137" s="164"/>
      <c r="AC137" s="171"/>
    </row>
    <row r="138" spans="21:29">
      <c r="U138" s="164"/>
      <c r="AC138" s="171"/>
    </row>
    <row r="139" spans="21:29" ht="30" customHeight="1">
      <c r="U139" s="164"/>
      <c r="AC139" s="171"/>
    </row>
    <row r="140" spans="21:29" ht="40.200000000000003" customHeight="1">
      <c r="U140" s="164"/>
      <c r="AC140" s="171"/>
    </row>
    <row r="141" spans="21:29" ht="40.200000000000003" customHeight="1">
      <c r="U141" s="164"/>
      <c r="AC141" s="171"/>
    </row>
    <row r="142" spans="21:29" ht="40.200000000000003" customHeight="1">
      <c r="U142" s="164"/>
      <c r="V142" s="168">
        <f>IF(M30&gt;0,SUMIFS(V76:AB76,C74:I74,"=○",V76:AB76,"&gt;=50"),0)</f>
        <v>0</v>
      </c>
      <c r="AC142" s="171"/>
    </row>
    <row r="143" spans="21:29" ht="40.200000000000003" customHeight="1">
      <c r="U143" s="164"/>
      <c r="V143" s="168">
        <f>IF(M31&gt;0,SUMIFS(V80:AB80,C78:I78,"=○",V80:AB80,"&gt;=50"),0)</f>
        <v>0</v>
      </c>
      <c r="AC143" s="171"/>
    </row>
    <row r="144" spans="21:29" ht="40.200000000000003" customHeight="1">
      <c r="U144" s="164"/>
      <c r="V144" s="168">
        <f>IF(M32&gt;0,SUMIFS(V84:AB84,C82:I82,"=○",V84:AB84,"&gt;=50"),0)</f>
        <v>0</v>
      </c>
      <c r="AC144" s="171"/>
    </row>
    <row r="145" spans="21:29" ht="40.200000000000003" customHeight="1">
      <c r="U145" s="164"/>
      <c r="V145" s="168">
        <f>IF(M33&gt;0,SUMIFS(V88:AB88,C86:I86,"=○",V88:AB88,"&gt;=50"),0)</f>
        <v>0</v>
      </c>
      <c r="AC145" s="171"/>
    </row>
    <row r="146" spans="21:29" ht="40.200000000000003" customHeight="1">
      <c r="U146" s="164"/>
      <c r="V146" s="168">
        <f>IF(M34&gt;0,SUMIFS(V92:AB92,C90:I90,"=○",V92:AB92,"&gt;=50"),0)</f>
        <v>0</v>
      </c>
      <c r="AC146" s="171"/>
    </row>
    <row r="147" spans="21:29" ht="40.200000000000003" customHeight="1">
      <c r="U147" s="164"/>
      <c r="V147" s="168">
        <f>IF(M35&gt;0,SUMIFS(V96:AB96,C94:I94,"=○",V96:AB96,"&gt;=50"),0)</f>
        <v>0</v>
      </c>
      <c r="AC147" s="171"/>
    </row>
    <row r="148" spans="21:29" ht="40.200000000000003" customHeight="1">
      <c r="U148" s="164"/>
      <c r="V148" s="168">
        <f>IF(M36&gt;0,SUMIFS(V100:AB100,C98:I98,"=○",V100:AB100,"&gt;=50"),0)</f>
        <v>0</v>
      </c>
      <c r="AC148" s="171"/>
    </row>
    <row r="149" spans="21:29" ht="40.200000000000003" customHeight="1">
      <c r="U149" s="164"/>
      <c r="V149" s="168">
        <f>IF(M37&gt;0,SUMIFS(V104:AB104,C102:I102,"=○",V104:AB104,"&gt;=50"),0)</f>
        <v>0</v>
      </c>
      <c r="AC149" s="171"/>
    </row>
    <row r="150" spans="21:29" s="1" customFormat="1" ht="40.200000000000003" customHeight="1">
      <c r="U150" s="164"/>
      <c r="V150" s="168">
        <f>IF(M38&gt;0,SUMIFS(V105:AB105,C103:I103,"=○",V105:AB105,"&gt;=50"),0)</f>
        <v>0</v>
      </c>
      <c r="AC150" s="171"/>
    </row>
    <row r="151" spans="21:29" ht="40.200000000000003" customHeight="1">
      <c r="U151" s="164"/>
      <c r="AC151" s="171"/>
    </row>
    <row r="152" spans="21:29" ht="45" customHeight="1">
      <c r="U152" s="165"/>
      <c r="V152" s="169"/>
      <c r="W152" s="169"/>
      <c r="X152" s="169"/>
      <c r="Y152" s="169"/>
      <c r="Z152" s="169"/>
      <c r="AA152" s="169"/>
      <c r="AB152" s="169"/>
      <c r="AC152" s="172"/>
    </row>
    <row r="153" spans="21:29" ht="24" customHeight="1"/>
    <row r="163" ht="6.6" customHeight="1"/>
    <row r="164" ht="12.6" customHeight="1"/>
    <row r="165" ht="42" customHeight="1"/>
    <row r="166" ht="42" customHeight="1"/>
    <row r="167" ht="42" customHeight="1"/>
    <row r="168" ht="42" customHeight="1"/>
    <row r="169" ht="42" customHeight="1"/>
  </sheetData>
  <mergeCells count="121">
    <mergeCell ref="K1:M1"/>
    <mergeCell ref="N1:P1"/>
    <mergeCell ref="L2:N2"/>
    <mergeCell ref="A3:F3"/>
    <mergeCell ref="L4:N4"/>
    <mergeCell ref="L5:N5"/>
    <mergeCell ref="L6:N6"/>
    <mergeCell ref="L7:N7"/>
    <mergeCell ref="L8:N8"/>
    <mergeCell ref="A17:N17"/>
    <mergeCell ref="F20:K20"/>
    <mergeCell ref="C28:F28"/>
    <mergeCell ref="J28:L28"/>
    <mergeCell ref="M28:N28"/>
    <mergeCell ref="C29:F29"/>
    <mergeCell ref="J29:L29"/>
    <mergeCell ref="M29:N29"/>
    <mergeCell ref="D30:E30"/>
    <mergeCell ref="J30:L30"/>
    <mergeCell ref="D31:E31"/>
    <mergeCell ref="J31:L31"/>
    <mergeCell ref="D32:E32"/>
    <mergeCell ref="J32:L32"/>
    <mergeCell ref="D33:E33"/>
    <mergeCell ref="J33:L33"/>
    <mergeCell ref="D34:E34"/>
    <mergeCell ref="J34:L34"/>
    <mergeCell ref="D35:E35"/>
    <mergeCell ref="J35:L35"/>
    <mergeCell ref="D36:E36"/>
    <mergeCell ref="J36:L36"/>
    <mergeCell ref="D37:E37"/>
    <mergeCell ref="J37:L37"/>
    <mergeCell ref="D38:E38"/>
    <mergeCell ref="J38:L38"/>
    <mergeCell ref="D39:E39"/>
    <mergeCell ref="J39:L39"/>
    <mergeCell ref="J40:L40"/>
    <mergeCell ref="B43:C43"/>
    <mergeCell ref="D43:E43"/>
    <mergeCell ref="F43:G43"/>
    <mergeCell ref="H43:I43"/>
    <mergeCell ref="J43:K43"/>
    <mergeCell ref="L43:M43"/>
    <mergeCell ref="B44:C44"/>
    <mergeCell ref="D44:E44"/>
    <mergeCell ref="F44:G44"/>
    <mergeCell ref="H44:I44"/>
    <mergeCell ref="J44:K44"/>
    <mergeCell ref="L44:M44"/>
    <mergeCell ref="B45:C45"/>
    <mergeCell ref="D45:E45"/>
    <mergeCell ref="F45:G45"/>
    <mergeCell ref="H45:I45"/>
    <mergeCell ref="J45:K45"/>
    <mergeCell ref="L45:M45"/>
    <mergeCell ref="B46:N46"/>
    <mergeCell ref="B47:N47"/>
    <mergeCell ref="B50:F50"/>
    <mergeCell ref="G50:I50"/>
    <mergeCell ref="J50:M50"/>
    <mergeCell ref="B51:I51"/>
    <mergeCell ref="J51:K51"/>
    <mergeCell ref="L51:N51"/>
    <mergeCell ref="B52:I52"/>
    <mergeCell ref="J52:K52"/>
    <mergeCell ref="L52:N52"/>
    <mergeCell ref="B53:H53"/>
    <mergeCell ref="I53:K53"/>
    <mergeCell ref="L53:N53"/>
    <mergeCell ref="A54:N54"/>
    <mergeCell ref="B55:N55"/>
    <mergeCell ref="B56:N56"/>
    <mergeCell ref="N60:O60"/>
    <mergeCell ref="B63:J63"/>
    <mergeCell ref="B64:J64"/>
    <mergeCell ref="B65:J65"/>
    <mergeCell ref="A74:B74"/>
    <mergeCell ref="M74:N74"/>
    <mergeCell ref="M75:N75"/>
    <mergeCell ref="M76:N76"/>
    <mergeCell ref="A78:B78"/>
    <mergeCell ref="M78:N78"/>
    <mergeCell ref="M79:N79"/>
    <mergeCell ref="M80:N80"/>
    <mergeCell ref="A82:B82"/>
    <mergeCell ref="M82:N82"/>
    <mergeCell ref="M83:N83"/>
    <mergeCell ref="M84:N84"/>
    <mergeCell ref="A86:B86"/>
    <mergeCell ref="M86:N86"/>
    <mergeCell ref="M87:N87"/>
    <mergeCell ref="M88:N88"/>
    <mergeCell ref="A90:B90"/>
    <mergeCell ref="M90:N90"/>
    <mergeCell ref="M91:N91"/>
    <mergeCell ref="M92:N92"/>
    <mergeCell ref="A94:B94"/>
    <mergeCell ref="M94:N94"/>
    <mergeCell ref="M95:N95"/>
    <mergeCell ref="M96:N96"/>
    <mergeCell ref="A98:B98"/>
    <mergeCell ref="M98:N98"/>
    <mergeCell ref="M99:N99"/>
    <mergeCell ref="M100:N100"/>
    <mergeCell ref="A102:B102"/>
    <mergeCell ref="M102:N102"/>
    <mergeCell ref="M103:N103"/>
    <mergeCell ref="M104:N104"/>
    <mergeCell ref="A106:B106"/>
    <mergeCell ref="M106:N106"/>
    <mergeCell ref="M107:N107"/>
    <mergeCell ref="M108:N108"/>
    <mergeCell ref="D110:I110"/>
    <mergeCell ref="A11:N15"/>
    <mergeCell ref="A46:A47"/>
    <mergeCell ref="A66:N67"/>
    <mergeCell ref="J71:J72"/>
    <mergeCell ref="K71:K72"/>
    <mergeCell ref="L71:L72"/>
    <mergeCell ref="M71:N72"/>
  </mergeCells>
  <phoneticPr fontId="2"/>
  <dataValidations count="3">
    <dataValidation type="list" allowBlank="1" showDropDown="0" showInputMessage="1" showErrorMessage="0" sqref="K107 K103 K83 K91 K95 K99 K79 K87 K75">
      <formula1>"100回未満,100回以上,150回以上"</formula1>
    </dataValidation>
    <dataValidation type="list" allowBlank="1" showDropDown="0" showInputMessage="1" showErrorMessage="1" sqref="C106:I106 C74:I74 C78:I78 C82:I82 C86:I86 C90:I90 C94:I94 C98:I98 C102:I102">
      <formula1>"　,○"</formula1>
    </dataValidation>
    <dataValidation allowBlank="0" showDropDown="0" showInputMessage="1" showErrorMessage="1" sqref="N50"/>
  </dataValidations>
  <printOptions horizontalCentered="1" verticalCentered="1"/>
  <pageMargins left="0.82677165354330706" right="0.23622047244094488" top="0.55118110236220474" bottom="0.19685039370078741" header="0.31496062992125984" footer="0.31496062992125984"/>
  <pageSetup paperSize="9" scale="36" fitToWidth="1" fitToHeight="1" orientation="portrait" usePrinterDefaults="1" r:id="rId1"/>
  <rowBreaks count="2" manualBreakCount="2">
    <brk id="59" max="15" man="1"/>
    <brk id="113"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C152"/>
  <sheetViews>
    <sheetView view="pageBreakPreview" topLeftCell="A46" zoomScale="50" zoomScaleNormal="55" zoomScaleSheetLayoutView="50" workbookViewId="0">
      <selection activeCell="B61" sqref="B61"/>
    </sheetView>
  </sheetViews>
  <sheetFormatPr defaultColWidth="9" defaultRowHeight="18.75"/>
  <cols>
    <col min="1" max="1" width="38.69921875" style="1" customWidth="1"/>
    <col min="2" max="9" width="11.19921875" style="1" customWidth="1"/>
    <col min="10" max="11" width="14.19921875" style="1" customWidth="1"/>
    <col min="12" max="12" width="15.69921875" style="1" customWidth="1"/>
    <col min="13" max="13" width="14.19921875" style="1" customWidth="1"/>
    <col min="14" max="14" width="30" style="1" customWidth="1"/>
    <col min="15" max="15" width="8.5" style="1" customWidth="1"/>
    <col min="16" max="16" width="2.69921875" style="1" customWidth="1"/>
    <col min="17" max="16384" width="9" style="1"/>
  </cols>
  <sheetData>
    <row r="1" spans="1:16" ht="42.75">
      <c r="A1" s="4" t="s">
        <v>70</v>
      </c>
      <c r="B1" s="4"/>
      <c r="C1" s="4"/>
      <c r="D1" s="4"/>
      <c r="E1" s="4"/>
      <c r="F1" s="4"/>
      <c r="G1" s="4"/>
      <c r="H1" s="4"/>
      <c r="I1" s="4"/>
      <c r="J1" s="10"/>
      <c r="K1" s="192"/>
      <c r="L1" s="192"/>
      <c r="M1" s="192"/>
      <c r="N1" s="205"/>
      <c r="O1" s="205"/>
      <c r="P1" s="205"/>
    </row>
    <row r="2" spans="1:16" ht="42.75">
      <c r="A2" s="4"/>
      <c r="B2" s="4"/>
      <c r="C2" s="4"/>
      <c r="D2" s="4"/>
      <c r="E2" s="4"/>
      <c r="F2" s="4"/>
      <c r="G2" s="4"/>
      <c r="H2" s="4"/>
      <c r="I2" s="4"/>
      <c r="J2" s="10"/>
      <c r="K2" s="192"/>
      <c r="L2" s="196">
        <f ca="1">TODAY()</f>
        <v>45341</v>
      </c>
      <c r="M2" s="203"/>
      <c r="N2" s="203"/>
      <c r="O2" s="209"/>
      <c r="P2" s="209"/>
    </row>
    <row r="3" spans="1:16" ht="35.25">
      <c r="A3" s="5" t="s">
        <v>87</v>
      </c>
      <c r="B3" s="5"/>
      <c r="C3" s="5"/>
      <c r="D3" s="5"/>
      <c r="E3" s="5"/>
      <c r="F3" s="5"/>
      <c r="I3" s="4"/>
      <c r="J3" s="10"/>
      <c r="K3" s="194"/>
      <c r="L3" s="197"/>
      <c r="M3" s="197"/>
      <c r="N3" s="197"/>
      <c r="O3" s="210"/>
      <c r="P3" s="210"/>
    </row>
    <row r="4" spans="1:16" ht="35.25">
      <c r="G4" s="4"/>
      <c r="H4" s="4"/>
      <c r="I4" s="23" t="s">
        <v>6</v>
      </c>
      <c r="J4" s="23"/>
      <c r="K4" s="193"/>
      <c r="L4" s="198" t="s">
        <v>72</v>
      </c>
      <c r="M4" s="198"/>
      <c r="N4" s="198"/>
      <c r="O4" s="210"/>
      <c r="P4" s="210"/>
    </row>
    <row r="5" spans="1:16" ht="36" customHeight="1">
      <c r="A5" s="4"/>
      <c r="B5" s="4"/>
      <c r="C5" s="4"/>
      <c r="D5" s="4"/>
      <c r="E5" s="4"/>
      <c r="F5" s="4"/>
      <c r="G5" s="4"/>
      <c r="H5" s="4"/>
      <c r="I5" s="23" t="s">
        <v>19</v>
      </c>
      <c r="J5" s="92"/>
      <c r="K5" s="193"/>
      <c r="L5" s="199" t="s">
        <v>67</v>
      </c>
      <c r="M5" s="199"/>
      <c r="N5" s="199"/>
      <c r="O5" s="210"/>
      <c r="P5" s="210"/>
    </row>
    <row r="6" spans="1:16" ht="35.25">
      <c r="A6" s="4"/>
      <c r="B6" s="4"/>
      <c r="C6" s="4"/>
      <c r="D6" s="4"/>
      <c r="E6" s="4"/>
      <c r="F6" s="4"/>
      <c r="G6" s="4"/>
      <c r="H6" s="4"/>
      <c r="I6" s="23" t="s">
        <v>59</v>
      </c>
      <c r="J6" s="92"/>
      <c r="K6" s="193"/>
      <c r="L6" s="200" t="s">
        <v>74</v>
      </c>
      <c r="M6" s="200"/>
      <c r="N6" s="200"/>
      <c r="O6" s="210"/>
      <c r="P6" s="210"/>
    </row>
    <row r="7" spans="1:16" ht="35.25">
      <c r="A7" s="4"/>
      <c r="B7" s="4"/>
      <c r="C7" s="4"/>
      <c r="D7" s="4"/>
      <c r="E7" s="4"/>
      <c r="F7" s="4"/>
      <c r="G7" s="4"/>
      <c r="H7" s="4"/>
      <c r="I7" s="23" t="s">
        <v>18</v>
      </c>
      <c r="J7" s="90"/>
      <c r="K7" s="194"/>
      <c r="L7" s="200" t="s">
        <v>75</v>
      </c>
      <c r="M7" s="200"/>
      <c r="N7" s="200"/>
      <c r="O7" s="210"/>
      <c r="P7" s="210"/>
    </row>
    <row r="8" spans="1:16" ht="35.25">
      <c r="A8" s="4"/>
      <c r="B8" s="4"/>
      <c r="C8" s="4"/>
      <c r="D8" s="4"/>
      <c r="E8" s="4"/>
      <c r="F8" s="4"/>
      <c r="G8" s="4"/>
      <c r="H8" s="4"/>
      <c r="I8" s="23" t="s">
        <v>28</v>
      </c>
      <c r="J8" s="93"/>
      <c r="K8" s="195"/>
      <c r="L8" s="200" t="s">
        <v>73</v>
      </c>
      <c r="M8" s="200"/>
      <c r="N8" s="200"/>
      <c r="O8" s="210"/>
      <c r="P8" s="210"/>
    </row>
    <row r="9" spans="1:16" ht="35.25">
      <c r="A9" s="4"/>
      <c r="B9" s="4"/>
      <c r="C9" s="4"/>
      <c r="D9" s="4"/>
      <c r="E9" s="4"/>
      <c r="F9" s="4"/>
      <c r="G9" s="4"/>
      <c r="H9" s="4"/>
    </row>
    <row r="10" spans="1:16" ht="35.25">
      <c r="A10" s="4"/>
      <c r="B10" s="4"/>
      <c r="C10" s="4"/>
      <c r="D10" s="4"/>
      <c r="E10" s="4"/>
      <c r="F10" s="4"/>
      <c r="G10" s="4"/>
      <c r="H10" s="4"/>
      <c r="I10" s="89"/>
      <c r="J10" s="89"/>
      <c r="K10" s="89"/>
      <c r="L10" s="70"/>
      <c r="M10" s="70"/>
      <c r="N10" s="70"/>
      <c r="O10" s="154"/>
    </row>
    <row r="11" spans="1:16">
      <c r="A11" s="6" t="s">
        <v>88</v>
      </c>
      <c r="B11" s="6"/>
      <c r="C11" s="6"/>
      <c r="D11" s="6"/>
      <c r="E11" s="6"/>
      <c r="F11" s="6"/>
      <c r="G11" s="6"/>
      <c r="H11" s="6"/>
      <c r="I11" s="6"/>
      <c r="J11" s="6"/>
      <c r="K11" s="6"/>
      <c r="L11" s="6"/>
      <c r="M11" s="6"/>
      <c r="N11" s="6"/>
      <c r="O11" s="154"/>
    </row>
    <row r="12" spans="1:16">
      <c r="A12" s="6"/>
      <c r="B12" s="6"/>
      <c r="C12" s="6"/>
      <c r="D12" s="6"/>
      <c r="E12" s="6"/>
      <c r="F12" s="6"/>
      <c r="G12" s="6"/>
      <c r="H12" s="6"/>
      <c r="I12" s="6"/>
      <c r="J12" s="6"/>
      <c r="K12" s="6"/>
      <c r="L12" s="6"/>
      <c r="M12" s="6"/>
      <c r="N12" s="6"/>
    </row>
    <row r="13" spans="1:16" ht="44.25">
      <c r="A13" s="6"/>
      <c r="B13" s="6"/>
      <c r="C13" s="6"/>
      <c r="D13" s="6"/>
      <c r="E13" s="6"/>
      <c r="F13" s="6"/>
      <c r="G13" s="6"/>
      <c r="H13" s="6"/>
      <c r="I13" s="6"/>
      <c r="J13" s="6"/>
      <c r="K13" s="6"/>
      <c r="L13" s="6"/>
      <c r="M13" s="6"/>
      <c r="N13" s="6"/>
      <c r="O13" s="155"/>
    </row>
    <row r="14" spans="1:16">
      <c r="A14" s="6"/>
      <c r="B14" s="6"/>
      <c r="C14" s="6"/>
      <c r="D14" s="6"/>
      <c r="E14" s="6"/>
      <c r="F14" s="6"/>
      <c r="G14" s="6"/>
      <c r="H14" s="6"/>
      <c r="I14" s="6"/>
      <c r="J14" s="6"/>
      <c r="K14" s="6"/>
      <c r="L14" s="6"/>
      <c r="M14" s="6"/>
      <c r="N14" s="6"/>
    </row>
    <row r="15" spans="1:16">
      <c r="A15" s="6"/>
      <c r="B15" s="6"/>
      <c r="C15" s="6"/>
      <c r="D15" s="6"/>
      <c r="E15" s="6"/>
      <c r="F15" s="6"/>
      <c r="G15" s="6"/>
      <c r="H15" s="6"/>
      <c r="I15" s="6"/>
      <c r="J15" s="6"/>
      <c r="K15" s="6"/>
      <c r="L15" s="6"/>
      <c r="M15" s="6"/>
      <c r="N15" s="6"/>
    </row>
    <row r="16" spans="1:16" ht="24">
      <c r="A16" s="7"/>
      <c r="B16" s="7"/>
      <c r="C16" s="7"/>
      <c r="D16" s="7"/>
      <c r="E16" s="7"/>
      <c r="F16" s="7"/>
      <c r="G16" s="7"/>
      <c r="H16" s="7"/>
      <c r="I16" s="7"/>
      <c r="J16" s="7"/>
      <c r="K16" s="7"/>
      <c r="L16" s="7"/>
      <c r="M16" s="7"/>
      <c r="N16" s="7"/>
    </row>
    <row r="17" spans="1:16" ht="82.5" customHeight="1">
      <c r="A17" s="8" t="s">
        <v>0</v>
      </c>
      <c r="B17" s="8"/>
      <c r="C17" s="8"/>
      <c r="D17" s="8"/>
      <c r="E17" s="8"/>
      <c r="F17" s="8"/>
      <c r="G17" s="8"/>
      <c r="H17" s="8"/>
      <c r="I17" s="8"/>
      <c r="J17" s="8"/>
      <c r="K17" s="8"/>
      <c r="L17" s="8"/>
      <c r="M17" s="8"/>
      <c r="N17" s="8"/>
      <c r="O17" s="156"/>
    </row>
    <row r="18" spans="1:16">
      <c r="C18" s="50"/>
      <c r="D18" s="50"/>
      <c r="E18" s="50"/>
      <c r="F18" s="50"/>
      <c r="G18" s="50"/>
      <c r="H18" s="50"/>
      <c r="I18" s="50"/>
    </row>
    <row r="19" spans="1:16">
      <c r="C19" s="51"/>
      <c r="H19" s="81"/>
      <c r="I19" s="81"/>
    </row>
    <row r="20" spans="1:16" ht="58.5">
      <c r="C20" s="52" t="s">
        <v>30</v>
      </c>
      <c r="D20" s="65"/>
      <c r="E20" s="65"/>
      <c r="F20" s="69">
        <f>SUM(J39)</f>
        <v>1348000</v>
      </c>
      <c r="G20" s="69"/>
      <c r="H20" s="69"/>
      <c r="I20" s="69"/>
      <c r="J20" s="69"/>
      <c r="K20" s="69"/>
    </row>
    <row r="22" spans="1:16" ht="35.25">
      <c r="B22" s="4"/>
      <c r="C22" s="4"/>
      <c r="D22" s="4"/>
      <c r="E22" s="4"/>
      <c r="F22" s="4"/>
      <c r="G22" s="4"/>
      <c r="H22" s="4"/>
      <c r="I22" s="4"/>
      <c r="J22" s="4"/>
      <c r="K22" s="4"/>
      <c r="L22" s="4"/>
      <c r="M22" s="4"/>
      <c r="N22" s="4"/>
    </row>
    <row r="23" spans="1:16" ht="35.25">
      <c r="A23" s="4" t="s">
        <v>32</v>
      </c>
      <c r="B23" s="4"/>
      <c r="C23" s="4"/>
      <c r="D23" s="4"/>
      <c r="E23" s="4"/>
      <c r="F23" s="4"/>
      <c r="G23" s="4"/>
      <c r="H23" s="4"/>
      <c r="I23" s="4"/>
      <c r="J23" s="4"/>
      <c r="K23" s="4"/>
      <c r="L23" s="4"/>
      <c r="M23" s="4"/>
      <c r="N23" s="4"/>
    </row>
    <row r="24" spans="1:16" ht="35.25">
      <c r="A24" s="9" t="s">
        <v>54</v>
      </c>
      <c r="B24" s="4"/>
      <c r="C24" s="4"/>
      <c r="D24" s="4"/>
      <c r="E24" s="4"/>
      <c r="F24" s="4"/>
      <c r="G24" s="4"/>
      <c r="H24" s="4"/>
      <c r="I24" s="4"/>
      <c r="J24" s="4"/>
      <c r="K24" s="4"/>
      <c r="L24" s="4"/>
      <c r="M24" s="4"/>
      <c r="N24" s="4"/>
    </row>
    <row r="25" spans="1:16" ht="38.25">
      <c r="A25" s="10" t="s">
        <v>31</v>
      </c>
      <c r="B25" s="10"/>
      <c r="C25" s="10"/>
      <c r="D25" s="10"/>
      <c r="E25" s="10"/>
      <c r="F25" s="10"/>
      <c r="G25" s="78">
        <f>COUNTIFS(K73:K108,"100回以上",L73:L108,"実施")</f>
        <v>6</v>
      </c>
      <c r="H25" s="10" t="s">
        <v>49</v>
      </c>
      <c r="I25" s="90"/>
      <c r="J25" s="10"/>
      <c r="K25" s="10"/>
      <c r="L25" s="10"/>
      <c r="M25" s="10"/>
      <c r="N25" s="10"/>
    </row>
    <row r="26" spans="1:16" ht="35.25">
      <c r="A26" s="9" t="s">
        <v>50</v>
      </c>
      <c r="B26" s="4"/>
      <c r="C26" s="4"/>
      <c r="D26" s="4"/>
      <c r="E26" s="4"/>
      <c r="F26" s="4"/>
      <c r="G26" s="79"/>
      <c r="H26" s="4"/>
      <c r="J26" s="4"/>
      <c r="K26" s="4"/>
      <c r="L26" s="4"/>
      <c r="M26" s="4"/>
      <c r="N26" s="4"/>
    </row>
    <row r="27" spans="1:16" ht="35.25">
      <c r="A27" s="4"/>
      <c r="B27" s="4"/>
      <c r="C27" s="4"/>
      <c r="D27" s="4"/>
      <c r="E27" s="4"/>
      <c r="F27" s="70"/>
      <c r="G27" s="70"/>
      <c r="H27" s="70"/>
      <c r="I27" s="70"/>
      <c r="J27" s="4"/>
      <c r="K27" s="4"/>
      <c r="L27" s="4"/>
      <c r="M27" s="70"/>
      <c r="N27" s="70"/>
      <c r="P27" s="160"/>
    </row>
    <row r="28" spans="1:16" ht="35.25">
      <c r="A28" s="11"/>
      <c r="B28" s="11"/>
      <c r="C28" s="53" t="s">
        <v>1</v>
      </c>
      <c r="D28" s="53"/>
      <c r="E28" s="53"/>
      <c r="F28" s="53"/>
      <c r="G28" s="80"/>
      <c r="H28" s="82"/>
      <c r="I28" s="80"/>
      <c r="J28" s="53" t="s">
        <v>44</v>
      </c>
      <c r="K28" s="57"/>
      <c r="L28" s="57"/>
      <c r="M28" s="126"/>
      <c r="N28" s="19"/>
      <c r="P28" s="161"/>
    </row>
    <row r="29" spans="1:16" ht="33">
      <c r="A29" s="11"/>
      <c r="B29" s="11"/>
      <c r="C29" s="54" t="s">
        <v>43</v>
      </c>
      <c r="D29" s="54"/>
      <c r="E29" s="54"/>
      <c r="F29" s="54"/>
      <c r="G29" s="54"/>
      <c r="H29" s="83"/>
      <c r="I29" s="54"/>
      <c r="J29" s="54" t="s">
        <v>46</v>
      </c>
      <c r="K29" s="108"/>
      <c r="L29" s="108"/>
      <c r="M29" s="127"/>
      <c r="N29" s="137"/>
      <c r="P29" s="161"/>
    </row>
    <row r="30" spans="1:16" ht="35.25">
      <c r="A30" s="12">
        <v>45047</v>
      </c>
      <c r="B30" s="32"/>
      <c r="C30" s="32"/>
      <c r="D30" s="66">
        <f>J75</f>
        <v>120</v>
      </c>
      <c r="E30" s="66"/>
      <c r="F30" s="71"/>
      <c r="G30" s="71"/>
      <c r="H30" s="84"/>
      <c r="I30" s="71"/>
      <c r="J30" s="71">
        <f>IF(AND($G$25&gt;=4,K75="100回以上",L75="実施"),D30*2000,0)</f>
        <v>240000</v>
      </c>
      <c r="K30" s="71"/>
      <c r="L30" s="71"/>
      <c r="M30" s="128"/>
      <c r="N30" s="138"/>
    </row>
    <row r="31" spans="1:16" ht="35.25">
      <c r="A31" s="12">
        <f t="shared" ref="A31:A38" si="0">A30+7</f>
        <v>45054</v>
      </c>
      <c r="B31" s="32"/>
      <c r="C31" s="32"/>
      <c r="D31" s="66">
        <f>J79</f>
        <v>118</v>
      </c>
      <c r="E31" s="66"/>
      <c r="F31" s="71"/>
      <c r="G31" s="71"/>
      <c r="H31" s="84"/>
      <c r="I31" s="71"/>
      <c r="J31" s="71">
        <f>IF(AND($G$25&gt;=4,K79="100回以上",L79="実施"),D31*2000,0)</f>
        <v>236000</v>
      </c>
      <c r="K31" s="71"/>
      <c r="L31" s="71"/>
      <c r="M31" s="128"/>
      <c r="N31" s="138"/>
    </row>
    <row r="32" spans="1:16" ht="35.25">
      <c r="A32" s="12">
        <f t="shared" si="0"/>
        <v>45061</v>
      </c>
      <c r="B32" s="32"/>
      <c r="C32" s="32"/>
      <c r="D32" s="66">
        <f>J83</f>
        <v>103</v>
      </c>
      <c r="E32" s="66"/>
      <c r="F32" s="71"/>
      <c r="G32" s="71"/>
      <c r="H32" s="84"/>
      <c r="I32" s="71"/>
      <c r="J32" s="71">
        <f>IF(AND($G$25&gt;=4,K83="100回以上",L83="実施"),D32*2000,0)</f>
        <v>206000</v>
      </c>
      <c r="K32" s="71"/>
      <c r="L32" s="71"/>
      <c r="M32" s="128"/>
      <c r="N32" s="138"/>
    </row>
    <row r="33" spans="1:14" ht="35.25">
      <c r="A33" s="12">
        <f t="shared" si="0"/>
        <v>45068</v>
      </c>
      <c r="B33" s="32"/>
      <c r="C33" s="32"/>
      <c r="D33" s="66">
        <f>J87</f>
        <v>102</v>
      </c>
      <c r="E33" s="66"/>
      <c r="F33" s="71"/>
      <c r="G33" s="71"/>
      <c r="H33" s="84"/>
      <c r="I33" s="71"/>
      <c r="J33" s="71">
        <f>IF(AND($G$25&gt;=4,K87="100回以上",L87="実施"),D33*2000,0)</f>
        <v>204000</v>
      </c>
      <c r="K33" s="71"/>
      <c r="L33" s="71"/>
      <c r="M33" s="128"/>
      <c r="N33" s="138"/>
    </row>
    <row r="34" spans="1:14" ht="35.25">
      <c r="A34" s="12">
        <f t="shared" si="0"/>
        <v>45075</v>
      </c>
      <c r="B34" s="32"/>
      <c r="C34" s="32"/>
      <c r="D34" s="66">
        <f>J91</f>
        <v>52</v>
      </c>
      <c r="E34" s="66"/>
      <c r="F34" s="71"/>
      <c r="G34" s="71"/>
      <c r="H34" s="84"/>
      <c r="I34" s="71"/>
      <c r="J34" s="71">
        <f>IF(AND($G$25&gt;=4,K91="100回以上",L91="実施"),D34*2000,0)</f>
        <v>0</v>
      </c>
      <c r="K34" s="71"/>
      <c r="L34" s="71"/>
      <c r="M34" s="128"/>
      <c r="N34" s="138"/>
    </row>
    <row r="35" spans="1:14" ht="35.25">
      <c r="A35" s="12">
        <f t="shared" si="0"/>
        <v>45082</v>
      </c>
      <c r="B35" s="32"/>
      <c r="C35" s="32"/>
      <c r="D35" s="66">
        <f>J95</f>
        <v>78</v>
      </c>
      <c r="E35" s="66"/>
      <c r="F35" s="71"/>
      <c r="G35" s="71"/>
      <c r="H35" s="84"/>
      <c r="I35" s="71"/>
      <c r="J35" s="71">
        <f>IF(AND($G$25&gt;=4,K95="100回以上",L95="実施"),D35*2000,0)</f>
        <v>0</v>
      </c>
      <c r="K35" s="71"/>
      <c r="L35" s="71"/>
      <c r="M35" s="128"/>
      <c r="N35" s="138"/>
    </row>
    <row r="36" spans="1:14" ht="35.25">
      <c r="A36" s="12">
        <f t="shared" si="0"/>
        <v>45089</v>
      </c>
      <c r="B36" s="32"/>
      <c r="C36" s="32"/>
      <c r="D36" s="66">
        <f>J99</f>
        <v>102</v>
      </c>
      <c r="E36" s="66"/>
      <c r="F36" s="71"/>
      <c r="G36" s="71"/>
      <c r="H36" s="84"/>
      <c r="I36" s="71"/>
      <c r="J36" s="71">
        <f>IF(AND($G$25&gt;=4,K99="100回以上",L99="実施"),D36*2000,0)</f>
        <v>204000</v>
      </c>
      <c r="K36" s="71"/>
      <c r="L36" s="71"/>
      <c r="M36" s="128"/>
      <c r="N36" s="138"/>
    </row>
    <row r="37" spans="1:14" ht="35.25">
      <c r="A37" s="12">
        <f t="shared" si="0"/>
        <v>45096</v>
      </c>
      <c r="B37" s="32"/>
      <c r="C37" s="32"/>
      <c r="D37" s="66">
        <f>J103</f>
        <v>80</v>
      </c>
      <c r="E37" s="66"/>
      <c r="F37" s="71"/>
      <c r="G37" s="71"/>
      <c r="H37" s="84"/>
      <c r="I37" s="71"/>
      <c r="J37" s="71">
        <f>IF(AND($G$25&gt;=4,K103="100回以上",L103="実施"),D37*2000,0)</f>
        <v>0</v>
      </c>
      <c r="K37" s="71"/>
      <c r="L37" s="71"/>
      <c r="M37" s="128"/>
      <c r="N37" s="138"/>
    </row>
    <row r="38" spans="1:14" ht="36">
      <c r="A38" s="12">
        <f t="shared" si="0"/>
        <v>45103</v>
      </c>
      <c r="B38" s="32"/>
      <c r="C38" s="32"/>
      <c r="D38" s="66">
        <f>J107</f>
        <v>129</v>
      </c>
      <c r="E38" s="66"/>
      <c r="F38" s="72"/>
      <c r="G38" s="72"/>
      <c r="H38" s="85"/>
      <c r="I38" s="72"/>
      <c r="J38" s="71">
        <f>IF(AND($G$25&gt;=4,K107="100回以上",L107="実施"),D38*2000,0)</f>
        <v>258000</v>
      </c>
      <c r="K38" s="71"/>
      <c r="L38" s="71"/>
      <c r="M38" s="128"/>
      <c r="N38" s="138"/>
    </row>
    <row r="39" spans="1:14" ht="36">
      <c r="A39" s="13" t="s">
        <v>41</v>
      </c>
      <c r="B39" s="13"/>
      <c r="C39" s="13"/>
      <c r="D39" s="67">
        <f>SUM(D30:E38)</f>
        <v>884</v>
      </c>
      <c r="E39" s="67"/>
      <c r="F39" s="73"/>
      <c r="G39" s="73"/>
      <c r="H39" s="86"/>
      <c r="I39" s="73"/>
      <c r="J39" s="73">
        <f>SUM(J30:L38)</f>
        <v>1348000</v>
      </c>
      <c r="K39" s="73"/>
      <c r="L39" s="73"/>
      <c r="M39" s="128"/>
      <c r="N39" s="138"/>
    </row>
    <row r="40" spans="1:14" ht="35.25">
      <c r="A40" s="4" t="s">
        <v>24</v>
      </c>
      <c r="B40" s="4"/>
      <c r="C40" s="4"/>
      <c r="D40" s="4"/>
      <c r="E40" s="4"/>
      <c r="F40" s="74"/>
      <c r="G40" s="74"/>
      <c r="H40" s="74"/>
      <c r="I40" s="74"/>
      <c r="J40" s="94">
        <f>SUMIF(J30:L38,"&gt;0",D30:E38)</f>
        <v>674</v>
      </c>
      <c r="K40" s="94"/>
      <c r="L40" s="94"/>
      <c r="M40" s="129"/>
      <c r="N40" s="74"/>
    </row>
    <row r="41" spans="1:14" ht="35.25">
      <c r="A41" s="14"/>
      <c r="B41" s="4"/>
      <c r="C41" s="4"/>
      <c r="D41" s="4"/>
      <c r="E41" s="4"/>
      <c r="F41" s="75"/>
      <c r="G41" s="75"/>
      <c r="H41" s="75"/>
      <c r="I41" s="75"/>
      <c r="J41" s="75"/>
      <c r="K41" s="75"/>
      <c r="L41" s="75"/>
      <c r="M41" s="130"/>
      <c r="N41" s="75"/>
    </row>
    <row r="42" spans="1:14" ht="35.25">
      <c r="A42" s="4" t="s">
        <v>51</v>
      </c>
      <c r="B42" s="4"/>
      <c r="C42" s="55"/>
      <c r="D42" s="55"/>
      <c r="E42" s="55"/>
      <c r="F42" s="55"/>
      <c r="G42" s="55"/>
      <c r="H42" s="55"/>
      <c r="I42" s="55"/>
      <c r="J42" s="55"/>
      <c r="K42" s="55"/>
      <c r="L42" s="55"/>
      <c r="M42" s="55"/>
      <c r="N42" s="139"/>
    </row>
    <row r="43" spans="1:14" ht="35.25">
      <c r="A43" s="15"/>
      <c r="B43" s="16" t="s">
        <v>61</v>
      </c>
      <c r="C43" s="16"/>
      <c r="D43" s="16" t="s">
        <v>52</v>
      </c>
      <c r="E43" s="16"/>
      <c r="F43" s="16" t="s">
        <v>15</v>
      </c>
      <c r="G43" s="16"/>
      <c r="H43" s="16" t="s">
        <v>53</v>
      </c>
      <c r="I43" s="16"/>
      <c r="J43" s="16" t="s">
        <v>33</v>
      </c>
      <c r="K43" s="16"/>
      <c r="L43" s="16" t="s">
        <v>14</v>
      </c>
      <c r="M43" s="16"/>
      <c r="N43" s="16" t="s">
        <v>16</v>
      </c>
    </row>
    <row r="44" spans="1:14" ht="60" customHeight="1">
      <c r="A44" s="16" t="s">
        <v>9</v>
      </c>
      <c r="B44" s="176" t="s">
        <v>77</v>
      </c>
      <c r="C44" s="184"/>
      <c r="D44" s="176" t="s">
        <v>77</v>
      </c>
      <c r="E44" s="184"/>
      <c r="F44" s="176" t="s">
        <v>77</v>
      </c>
      <c r="G44" s="184"/>
      <c r="H44" s="176" t="s">
        <v>80</v>
      </c>
      <c r="I44" s="184"/>
      <c r="J44" s="176" t="s">
        <v>77</v>
      </c>
      <c r="K44" s="184"/>
      <c r="L44" s="176" t="s">
        <v>77</v>
      </c>
      <c r="M44" s="184"/>
      <c r="N44" s="190" t="s">
        <v>80</v>
      </c>
    </row>
    <row r="45" spans="1:14" ht="60" customHeight="1">
      <c r="A45" s="16" t="s">
        <v>29</v>
      </c>
      <c r="B45" s="176" t="s">
        <v>78</v>
      </c>
      <c r="C45" s="184"/>
      <c r="D45" s="188" t="s">
        <v>78</v>
      </c>
      <c r="E45" s="189"/>
      <c r="F45" s="176" t="s">
        <v>78</v>
      </c>
      <c r="G45" s="184"/>
      <c r="H45" s="176" t="s">
        <v>80</v>
      </c>
      <c r="I45" s="184"/>
      <c r="J45" s="176" t="s">
        <v>78</v>
      </c>
      <c r="K45" s="184"/>
      <c r="L45" s="176" t="s">
        <v>80</v>
      </c>
      <c r="M45" s="184"/>
      <c r="N45" s="190" t="s">
        <v>80</v>
      </c>
    </row>
    <row r="46" spans="1:14" ht="35.25">
      <c r="A46" s="16" t="s">
        <v>62</v>
      </c>
      <c r="B46" s="177" t="s">
        <v>81</v>
      </c>
      <c r="C46" s="185"/>
      <c r="D46" s="185"/>
      <c r="E46" s="185"/>
      <c r="F46" s="185"/>
      <c r="G46" s="185"/>
      <c r="H46" s="185"/>
      <c r="I46" s="185"/>
      <c r="J46" s="185"/>
      <c r="K46" s="185"/>
      <c r="L46" s="185"/>
      <c r="M46" s="185"/>
      <c r="N46" s="206"/>
    </row>
    <row r="47" spans="1:14" ht="36" customHeight="1">
      <c r="A47" s="16"/>
      <c r="B47" s="178"/>
      <c r="C47" s="186"/>
      <c r="D47" s="186"/>
      <c r="E47" s="186"/>
      <c r="F47" s="186"/>
      <c r="G47" s="186"/>
      <c r="H47" s="186"/>
      <c r="I47" s="186"/>
      <c r="J47" s="186"/>
      <c r="K47" s="186"/>
      <c r="L47" s="186"/>
      <c r="M47" s="186"/>
      <c r="N47" s="207"/>
    </row>
    <row r="48" spans="1:14" ht="35.25">
      <c r="A48" s="4"/>
      <c r="B48" s="4"/>
      <c r="C48" s="55"/>
      <c r="D48" s="55"/>
      <c r="E48" s="55"/>
      <c r="F48" s="55"/>
      <c r="G48" s="55"/>
      <c r="H48" s="55"/>
      <c r="I48" s="55"/>
      <c r="J48" s="55"/>
      <c r="K48" s="55"/>
      <c r="L48" s="55"/>
      <c r="M48" s="55"/>
    </row>
    <row r="49" spans="1:15" ht="35.25">
      <c r="A49" s="4" t="s">
        <v>21</v>
      </c>
      <c r="B49" s="4"/>
      <c r="C49" s="55"/>
      <c r="D49" s="55"/>
      <c r="E49" s="55"/>
      <c r="F49" s="55"/>
      <c r="G49" s="55"/>
      <c r="H49" s="55"/>
      <c r="I49" s="55"/>
      <c r="J49" s="55"/>
      <c r="K49" s="55"/>
      <c r="L49" s="55"/>
      <c r="M49" s="55"/>
    </row>
    <row r="50" spans="1:15" ht="123" customHeight="1">
      <c r="A50" s="15" t="s">
        <v>60</v>
      </c>
      <c r="B50" s="179" t="s">
        <v>89</v>
      </c>
      <c r="C50" s="179"/>
      <c r="D50" s="179"/>
      <c r="E50" s="179"/>
      <c r="F50" s="179"/>
      <c r="G50" s="179"/>
      <c r="H50" s="190" t="s">
        <v>82</v>
      </c>
      <c r="I50" s="190"/>
      <c r="J50" s="179" t="s">
        <v>83</v>
      </c>
      <c r="K50" s="179"/>
      <c r="L50" s="179"/>
      <c r="M50" s="179"/>
      <c r="N50" s="208" t="s">
        <v>2</v>
      </c>
    </row>
    <row r="51" spans="1:15" ht="35.25">
      <c r="A51" s="17" t="s">
        <v>38</v>
      </c>
      <c r="B51" s="180" t="s">
        <v>84</v>
      </c>
      <c r="C51" s="180"/>
      <c r="D51" s="180"/>
      <c r="E51" s="180"/>
      <c r="F51" s="180"/>
      <c r="G51" s="180"/>
      <c r="H51" s="180"/>
      <c r="I51" s="180"/>
      <c r="J51" s="96" t="s">
        <v>63</v>
      </c>
      <c r="K51" s="96"/>
      <c r="L51" s="201" t="s">
        <v>65</v>
      </c>
      <c r="M51" s="201"/>
      <c r="N51" s="201"/>
    </row>
    <row r="52" spans="1:15" ht="78" customHeight="1">
      <c r="A52" s="18" t="s">
        <v>48</v>
      </c>
      <c r="B52" s="181" t="s">
        <v>85</v>
      </c>
      <c r="C52" s="181"/>
      <c r="D52" s="181"/>
      <c r="E52" s="181"/>
      <c r="F52" s="181"/>
      <c r="G52" s="181"/>
      <c r="H52" s="181"/>
      <c r="I52" s="181"/>
      <c r="J52" s="16" t="s">
        <v>64</v>
      </c>
      <c r="K52" s="16"/>
      <c r="L52" s="202" t="s">
        <v>86</v>
      </c>
      <c r="M52" s="202"/>
      <c r="N52" s="202"/>
    </row>
    <row r="53" spans="1:15" ht="35.25">
      <c r="A53" s="19"/>
      <c r="B53" s="39"/>
      <c r="C53" s="39"/>
      <c r="D53" s="39"/>
      <c r="E53" s="39"/>
      <c r="F53" s="39"/>
      <c r="G53" s="39"/>
      <c r="H53" s="39"/>
      <c r="I53" s="91"/>
      <c r="J53" s="91"/>
      <c r="K53" s="91"/>
      <c r="L53" s="39"/>
      <c r="M53" s="39"/>
      <c r="N53" s="39"/>
      <c r="O53" s="157"/>
    </row>
    <row r="54" spans="1:15" ht="35.25">
      <c r="A54" s="20" t="s">
        <v>69</v>
      </c>
      <c r="B54" s="40"/>
      <c r="C54" s="40"/>
      <c r="D54" s="40"/>
      <c r="E54" s="40"/>
      <c r="F54" s="40"/>
      <c r="G54" s="40"/>
      <c r="H54" s="40"/>
      <c r="I54" s="40"/>
      <c r="J54" s="40"/>
      <c r="K54" s="40"/>
      <c r="L54" s="40"/>
      <c r="M54" s="40"/>
      <c r="N54" s="144"/>
      <c r="O54" s="129"/>
    </row>
    <row r="55" spans="1:15" ht="35.25">
      <c r="A55" s="173" t="s">
        <v>47</v>
      </c>
      <c r="B55" s="41" t="s">
        <v>40</v>
      </c>
      <c r="C55" s="41"/>
      <c r="D55" s="41"/>
      <c r="E55" s="41"/>
      <c r="F55" s="41"/>
      <c r="G55" s="41"/>
      <c r="H55" s="41"/>
      <c r="I55" s="41"/>
      <c r="J55" s="41"/>
      <c r="K55" s="41"/>
      <c r="L55" s="41"/>
      <c r="M55" s="41"/>
      <c r="N55" s="145"/>
      <c r="O55" s="129"/>
    </row>
    <row r="56" spans="1:15" ht="35.25">
      <c r="A56" s="174" t="s">
        <v>47</v>
      </c>
      <c r="B56" s="42" t="s">
        <v>66</v>
      </c>
      <c r="C56" s="42"/>
      <c r="D56" s="42"/>
      <c r="E56" s="42"/>
      <c r="F56" s="42"/>
      <c r="G56" s="42"/>
      <c r="H56" s="42"/>
      <c r="I56" s="42"/>
      <c r="J56" s="42"/>
      <c r="K56" s="42"/>
      <c r="L56" s="42"/>
      <c r="M56" s="42"/>
      <c r="N56" s="146"/>
      <c r="O56" s="14"/>
    </row>
    <row r="57" spans="1:15" ht="36" customHeight="1"/>
    <row r="60" spans="1:15" ht="51" customHeight="1">
      <c r="A60" s="4" t="s">
        <v>71</v>
      </c>
      <c r="N60" s="147"/>
      <c r="O60" s="147"/>
    </row>
    <row r="61" spans="1:15" ht="51" customHeight="1">
      <c r="N61" s="147"/>
      <c r="O61" s="147"/>
    </row>
    <row r="62" spans="1:15" s="2" customFormat="1" ht="34.950000000000003" customHeight="1"/>
    <row r="63" spans="1:15" s="2" customFormat="1" ht="34.950000000000003" customHeight="1">
      <c r="A63" s="23" t="s">
        <v>19</v>
      </c>
      <c r="B63" s="182" t="str">
        <f>L5</f>
        <v>医療法人〇〇会　取手ウェルネスクリニック</v>
      </c>
      <c r="C63" s="187"/>
      <c r="D63" s="187"/>
      <c r="E63" s="187"/>
      <c r="F63" s="187"/>
      <c r="G63" s="187"/>
      <c r="H63" s="187"/>
      <c r="I63" s="187"/>
      <c r="J63" s="187"/>
      <c r="N63" s="148"/>
      <c r="O63" s="148"/>
    </row>
    <row r="64" spans="1:15" s="2" customFormat="1" ht="34.950000000000003" customHeight="1">
      <c r="A64" s="24"/>
      <c r="B64" s="44"/>
      <c r="C64" s="44"/>
      <c r="D64" s="44"/>
      <c r="E64" s="44"/>
      <c r="F64" s="44"/>
      <c r="G64" s="44"/>
      <c r="H64" s="44"/>
      <c r="I64" s="44"/>
      <c r="J64" s="44"/>
      <c r="N64" s="148"/>
      <c r="O64" s="148"/>
    </row>
    <row r="65" spans="1:29" s="2" customFormat="1" ht="34.950000000000003" customHeight="1">
      <c r="A65" s="24"/>
      <c r="B65" s="44"/>
      <c r="C65" s="44"/>
      <c r="D65" s="44"/>
      <c r="E65" s="44"/>
      <c r="F65" s="44"/>
      <c r="G65" s="44"/>
      <c r="H65" s="44"/>
      <c r="I65" s="44"/>
      <c r="J65" s="44"/>
      <c r="N65" s="148"/>
      <c r="O65" s="148"/>
    </row>
    <row r="66" spans="1:29" s="2" customFormat="1" ht="34.950000000000003" customHeight="1">
      <c r="A66" s="25" t="s">
        <v>23</v>
      </c>
      <c r="B66" s="25"/>
      <c r="C66" s="25"/>
      <c r="D66" s="25"/>
      <c r="E66" s="25"/>
      <c r="F66" s="25"/>
      <c r="G66" s="25"/>
      <c r="H66" s="25"/>
      <c r="I66" s="25"/>
      <c r="J66" s="25"/>
      <c r="K66" s="25"/>
      <c r="L66" s="25"/>
      <c r="M66" s="25"/>
      <c r="N66" s="25"/>
      <c r="O66" s="158"/>
    </row>
    <row r="67" spans="1:29" s="2" customFormat="1" ht="34.950000000000003" customHeight="1">
      <c r="A67" s="25"/>
      <c r="B67" s="25"/>
      <c r="C67" s="25"/>
      <c r="D67" s="25"/>
      <c r="E67" s="25"/>
      <c r="F67" s="25"/>
      <c r="G67" s="25"/>
      <c r="H67" s="25"/>
      <c r="I67" s="25"/>
      <c r="J67" s="25"/>
      <c r="K67" s="25"/>
      <c r="L67" s="25"/>
      <c r="M67" s="25"/>
      <c r="N67" s="25"/>
      <c r="O67" s="148"/>
    </row>
    <row r="68" spans="1:29" s="3" customFormat="1" ht="75.599999999999994" customHeight="1">
      <c r="O68" s="159"/>
    </row>
    <row r="69" spans="1:29" s="3" customFormat="1" ht="34.5" customHeight="1">
      <c r="A69" s="26" t="s">
        <v>58</v>
      </c>
      <c r="B69" s="10"/>
      <c r="C69" s="10"/>
      <c r="D69" s="10"/>
      <c r="E69" s="10"/>
      <c r="F69" s="10"/>
      <c r="G69" s="10"/>
      <c r="H69" s="10"/>
      <c r="I69" s="10"/>
      <c r="J69" s="10"/>
      <c r="K69" s="10"/>
      <c r="L69" s="10"/>
      <c r="M69" s="204"/>
      <c r="N69" s="204"/>
      <c r="O69" s="159"/>
    </row>
    <row r="70" spans="1:29" s="3" customFormat="1" ht="34.5" customHeight="1">
      <c r="A70" s="10" t="s">
        <v>56</v>
      </c>
      <c r="B70" s="10"/>
      <c r="C70" s="10"/>
      <c r="D70" s="10"/>
      <c r="E70" s="10"/>
      <c r="F70" s="10"/>
      <c r="G70" s="10"/>
      <c r="H70" s="10"/>
      <c r="I70" s="10"/>
      <c r="J70" s="10"/>
      <c r="K70" s="10"/>
      <c r="L70" s="10"/>
      <c r="M70" s="1"/>
      <c r="N70" s="149"/>
      <c r="O70" s="159"/>
    </row>
    <row r="71" spans="1:29" ht="42" customHeight="1">
      <c r="A71" s="27" t="s">
        <v>57</v>
      </c>
      <c r="B71" s="27"/>
      <c r="C71" s="27"/>
      <c r="D71" s="27"/>
      <c r="E71" s="27"/>
      <c r="F71" s="27"/>
      <c r="G71" s="27"/>
      <c r="H71" s="7"/>
      <c r="I71" s="7"/>
      <c r="J71" s="191" t="s">
        <v>13</v>
      </c>
      <c r="K71" s="97" t="s">
        <v>39</v>
      </c>
      <c r="L71" s="120" t="s">
        <v>37</v>
      </c>
      <c r="M71" s="132" t="s">
        <v>3</v>
      </c>
      <c r="N71" s="150"/>
    </row>
    <row r="72" spans="1:29" ht="24">
      <c r="A72" s="7"/>
      <c r="B72" s="7"/>
      <c r="C72" s="61" t="s">
        <v>10</v>
      </c>
      <c r="D72" s="61" t="s">
        <v>20</v>
      </c>
      <c r="E72" s="61" t="s">
        <v>17</v>
      </c>
      <c r="F72" s="61" t="s">
        <v>22</v>
      </c>
      <c r="G72" s="61" t="s">
        <v>4</v>
      </c>
      <c r="H72" s="61" t="s">
        <v>26</v>
      </c>
      <c r="I72" s="61" t="s">
        <v>7</v>
      </c>
      <c r="J72" s="191"/>
      <c r="K72" s="98"/>
      <c r="L72" s="121"/>
      <c r="M72" s="133"/>
      <c r="N72" s="151"/>
    </row>
    <row r="73" spans="1:29" ht="42" customHeight="1">
      <c r="A73" s="28"/>
      <c r="B73" s="45"/>
      <c r="C73" s="64">
        <v>45047</v>
      </c>
      <c r="D73" s="64">
        <f t="shared" ref="D73:I73" si="1">C73+1</f>
        <v>45048</v>
      </c>
      <c r="E73" s="62">
        <f t="shared" si="1"/>
        <v>45049</v>
      </c>
      <c r="F73" s="62">
        <f t="shared" si="1"/>
        <v>45050</v>
      </c>
      <c r="G73" s="62">
        <f t="shared" si="1"/>
        <v>45051</v>
      </c>
      <c r="H73" s="88">
        <f t="shared" si="1"/>
        <v>45052</v>
      </c>
      <c r="I73" s="62">
        <f t="shared" si="1"/>
        <v>45053</v>
      </c>
      <c r="J73" s="99"/>
      <c r="K73" s="109"/>
      <c r="L73" s="122"/>
      <c r="M73" s="134"/>
      <c r="N73" s="152"/>
      <c r="U73" s="162" t="s">
        <v>8</v>
      </c>
    </row>
    <row r="74" spans="1:29" ht="42" customHeight="1">
      <c r="A74" s="175" t="s">
        <v>36</v>
      </c>
      <c r="B74" s="183"/>
      <c r="C74" s="77"/>
      <c r="D74" s="77"/>
      <c r="E74" s="77"/>
      <c r="F74" s="77" t="s">
        <v>5</v>
      </c>
      <c r="G74" s="77"/>
      <c r="H74" s="77" t="s">
        <v>5</v>
      </c>
      <c r="I74" s="77"/>
      <c r="J74" s="100"/>
      <c r="K74" s="110"/>
      <c r="L74" s="14"/>
      <c r="M74" s="134"/>
      <c r="N74" s="152"/>
      <c r="U74" s="163"/>
      <c r="V74" s="166"/>
      <c r="W74" s="166"/>
      <c r="X74" s="166"/>
      <c r="Y74" s="166"/>
      <c r="Z74" s="166"/>
      <c r="AA74" s="166"/>
      <c r="AB74" s="166"/>
      <c r="AC74" s="170"/>
    </row>
    <row r="75" spans="1:29" ht="42" customHeight="1">
      <c r="A75" s="30" t="s">
        <v>25</v>
      </c>
      <c r="B75" s="47" t="s">
        <v>35</v>
      </c>
      <c r="C75" s="77">
        <v>20</v>
      </c>
      <c r="D75" s="77">
        <v>20</v>
      </c>
      <c r="E75" s="77">
        <v>20</v>
      </c>
      <c r="F75" s="77">
        <v>20</v>
      </c>
      <c r="G75" s="77">
        <v>20</v>
      </c>
      <c r="H75" s="77">
        <v>20</v>
      </c>
      <c r="I75" s="77"/>
      <c r="J75" s="101">
        <f>SUM(C75:I76)</f>
        <v>120</v>
      </c>
      <c r="K75" s="111" t="str">
        <f>IF(J75&lt;100,"100回未満","100回以上")</f>
        <v>100回以上</v>
      </c>
      <c r="L75" s="123" t="str">
        <f>IF(COUNTIF(C74:I74,"○")&gt;0,"実施","―")</f>
        <v>実施</v>
      </c>
      <c r="M75" s="134"/>
      <c r="N75" s="152"/>
      <c r="U75" s="164"/>
      <c r="V75" s="62">
        <v>44962</v>
      </c>
      <c r="W75" s="64">
        <f t="shared" ref="W75:AB75" si="2">V75+1</f>
        <v>44963</v>
      </c>
      <c r="X75" s="64">
        <f t="shared" si="2"/>
        <v>44964</v>
      </c>
      <c r="Y75" s="64">
        <f t="shared" si="2"/>
        <v>44965</v>
      </c>
      <c r="Z75" s="64">
        <f t="shared" si="2"/>
        <v>44966</v>
      </c>
      <c r="AA75" s="64">
        <f t="shared" si="2"/>
        <v>44967</v>
      </c>
      <c r="AB75" s="62">
        <f t="shared" si="2"/>
        <v>44968</v>
      </c>
      <c r="AC75" s="171"/>
    </row>
    <row r="76" spans="1:29" ht="42" customHeight="1">
      <c r="A76" s="30" t="s">
        <v>25</v>
      </c>
      <c r="B76" s="48" t="s">
        <v>55</v>
      </c>
      <c r="C76" s="77"/>
      <c r="D76" s="77"/>
      <c r="E76" s="77"/>
      <c r="F76" s="77"/>
      <c r="G76" s="77"/>
      <c r="H76" s="77"/>
      <c r="I76" s="77"/>
      <c r="J76" s="102"/>
      <c r="K76" s="112"/>
      <c r="L76" s="124"/>
      <c r="M76" s="134"/>
      <c r="N76" s="152"/>
      <c r="U76" s="164"/>
      <c r="V76" s="167">
        <f t="shared" ref="V76:AB76" si="3">C75+C76</f>
        <v>20</v>
      </c>
      <c r="W76" s="167">
        <f t="shared" si="3"/>
        <v>20</v>
      </c>
      <c r="X76" s="167">
        <f t="shared" si="3"/>
        <v>20</v>
      </c>
      <c r="Y76" s="167">
        <f t="shared" si="3"/>
        <v>20</v>
      </c>
      <c r="Z76" s="167">
        <f t="shared" si="3"/>
        <v>20</v>
      </c>
      <c r="AA76" s="167">
        <f t="shared" si="3"/>
        <v>20</v>
      </c>
      <c r="AB76" s="167">
        <f t="shared" si="3"/>
        <v>0</v>
      </c>
      <c r="AC76" s="171"/>
    </row>
    <row r="77" spans="1:29" ht="42" customHeight="1">
      <c r="A77" s="28"/>
      <c r="B77" s="45"/>
      <c r="C77" s="64">
        <f>I73+1</f>
        <v>45054</v>
      </c>
      <c r="D77" s="64">
        <f t="shared" ref="D77:I77" si="4">C77+1</f>
        <v>45055</v>
      </c>
      <c r="E77" s="64">
        <f t="shared" si="4"/>
        <v>45056</v>
      </c>
      <c r="F77" s="64">
        <f t="shared" si="4"/>
        <v>45057</v>
      </c>
      <c r="G77" s="64">
        <f t="shared" si="4"/>
        <v>45058</v>
      </c>
      <c r="H77" s="88">
        <f t="shared" si="4"/>
        <v>45059</v>
      </c>
      <c r="I77" s="62">
        <f t="shared" si="4"/>
        <v>45060</v>
      </c>
      <c r="J77" s="99"/>
      <c r="K77" s="109"/>
      <c r="L77" s="122"/>
      <c r="M77" s="134"/>
      <c r="N77" s="152"/>
      <c r="O77" s="1" t="str">
        <f>IF(J75&lt;100,IF(OR(K75="100回以上",K75="150回以上"),"エラー。接種回数と回数区分が一致しません",""),IF(J75&lt;150,IF(OR(K75="100回未満",K75="150回以上"),"エラー。接種回数と回数区分が一致しません",""),IF(K75="100回未満","エラー。接種回数と回数区分が一致しません","")))</f>
        <v/>
      </c>
      <c r="U77" s="164"/>
      <c r="AC77" s="171"/>
    </row>
    <row r="78" spans="1:29" ht="42" customHeight="1">
      <c r="A78" s="175" t="s">
        <v>36</v>
      </c>
      <c r="B78" s="183"/>
      <c r="C78" s="77"/>
      <c r="D78" s="77"/>
      <c r="E78" s="77"/>
      <c r="F78" s="77" t="s">
        <v>5</v>
      </c>
      <c r="G78" s="77"/>
      <c r="H78" s="77" t="s">
        <v>5</v>
      </c>
      <c r="I78" s="77"/>
      <c r="J78" s="103"/>
      <c r="K78" s="110"/>
      <c r="L78" s="14"/>
      <c r="M78" s="134"/>
      <c r="N78" s="152"/>
      <c r="U78" s="164"/>
      <c r="AC78" s="171"/>
    </row>
    <row r="79" spans="1:29" ht="42" customHeight="1">
      <c r="A79" s="30" t="s">
        <v>25</v>
      </c>
      <c r="B79" s="47" t="s">
        <v>35</v>
      </c>
      <c r="C79" s="77">
        <v>20</v>
      </c>
      <c r="D79" s="77">
        <v>18</v>
      </c>
      <c r="E79" s="77">
        <v>20</v>
      </c>
      <c r="F79" s="77">
        <v>15</v>
      </c>
      <c r="G79" s="77">
        <v>20</v>
      </c>
      <c r="H79" s="77">
        <v>20</v>
      </c>
      <c r="I79" s="77"/>
      <c r="J79" s="101">
        <f>SUM(C79:I80)</f>
        <v>118</v>
      </c>
      <c r="K79" s="111" t="str">
        <f>IF(J79&lt;100,"100回未満","100回以上")</f>
        <v>100回以上</v>
      </c>
      <c r="L79" s="123" t="str">
        <f>IF(COUNTIF(C78:I78,"○")&gt;0,"実施","―")</f>
        <v>実施</v>
      </c>
      <c r="M79" s="134"/>
      <c r="N79" s="152"/>
      <c r="U79" s="164"/>
      <c r="V79" s="62">
        <f>AB75+1</f>
        <v>44969</v>
      </c>
      <c r="W79" s="64">
        <f t="shared" ref="W79:AB79" si="5">V79+1</f>
        <v>44970</v>
      </c>
      <c r="X79" s="64">
        <f t="shared" si="5"/>
        <v>44971</v>
      </c>
      <c r="Y79" s="64">
        <f t="shared" si="5"/>
        <v>44972</v>
      </c>
      <c r="Z79" s="64">
        <f t="shared" si="5"/>
        <v>44973</v>
      </c>
      <c r="AA79" s="64">
        <f t="shared" si="5"/>
        <v>44974</v>
      </c>
      <c r="AB79" s="88">
        <f t="shared" si="5"/>
        <v>44975</v>
      </c>
      <c r="AC79" s="171"/>
    </row>
    <row r="80" spans="1:29" ht="42" customHeight="1">
      <c r="A80" s="30" t="s">
        <v>25</v>
      </c>
      <c r="B80" s="48" t="s">
        <v>55</v>
      </c>
      <c r="C80" s="77">
        <v>5</v>
      </c>
      <c r="D80" s="77"/>
      <c r="E80" s="77"/>
      <c r="F80" s="77"/>
      <c r="G80" s="77"/>
      <c r="H80" s="77"/>
      <c r="I80" s="77"/>
      <c r="J80" s="104"/>
      <c r="K80" s="112"/>
      <c r="L80" s="124"/>
      <c r="M80" s="134"/>
      <c r="N80" s="152"/>
      <c r="U80" s="164"/>
      <c r="V80" s="167">
        <f t="shared" ref="V80:AB80" si="6">C79+C80</f>
        <v>25</v>
      </c>
      <c r="W80" s="167">
        <f t="shared" si="6"/>
        <v>18</v>
      </c>
      <c r="X80" s="167">
        <f t="shared" si="6"/>
        <v>20</v>
      </c>
      <c r="Y80" s="167">
        <f t="shared" si="6"/>
        <v>15</v>
      </c>
      <c r="Z80" s="167">
        <f t="shared" si="6"/>
        <v>20</v>
      </c>
      <c r="AA80" s="167">
        <f t="shared" si="6"/>
        <v>20</v>
      </c>
      <c r="AB80" s="167">
        <f t="shared" si="6"/>
        <v>0</v>
      </c>
      <c r="AC80" s="171"/>
    </row>
    <row r="81" spans="1:29" ht="42" customHeight="1">
      <c r="A81" s="28"/>
      <c r="B81" s="45"/>
      <c r="C81" s="64">
        <f>I77+1</f>
        <v>45061</v>
      </c>
      <c r="D81" s="64">
        <f t="shared" ref="D81:I81" si="7">C81+1</f>
        <v>45062</v>
      </c>
      <c r="E81" s="64">
        <f t="shared" si="7"/>
        <v>45063</v>
      </c>
      <c r="F81" s="64">
        <f t="shared" si="7"/>
        <v>45064</v>
      </c>
      <c r="G81" s="64">
        <f t="shared" si="7"/>
        <v>45065</v>
      </c>
      <c r="H81" s="88">
        <f t="shared" si="7"/>
        <v>45066</v>
      </c>
      <c r="I81" s="62">
        <f t="shared" si="7"/>
        <v>45067</v>
      </c>
      <c r="J81" s="99"/>
      <c r="K81" s="109"/>
      <c r="L81" s="122"/>
      <c r="M81" s="134"/>
      <c r="N81" s="152"/>
      <c r="O81" s="1" t="str">
        <f>IF(J79&lt;100,IF(OR(K79="100回以上",K79="150回以上"),"エラー。接種回数と回数区分が一致しません",""),IF(J79&lt;150,IF(OR(K79="100回未満",K79="150回以上"),"エラー。接種回数と回数区分が一致しません",""),IF(K79="100回未満","エラー。接種回数と回数区分が一致しません","")))</f>
        <v/>
      </c>
      <c r="U81" s="164"/>
      <c r="AC81" s="171"/>
    </row>
    <row r="82" spans="1:29" ht="42" customHeight="1">
      <c r="A82" s="175" t="s">
        <v>36</v>
      </c>
      <c r="B82" s="183"/>
      <c r="C82" s="77"/>
      <c r="D82" s="77"/>
      <c r="E82" s="77"/>
      <c r="F82" s="77" t="s">
        <v>5</v>
      </c>
      <c r="G82" s="77"/>
      <c r="H82" s="77" t="s">
        <v>5</v>
      </c>
      <c r="I82" s="77"/>
      <c r="J82" s="103"/>
      <c r="K82" s="110"/>
      <c r="L82" s="14"/>
      <c r="M82" s="134"/>
      <c r="N82" s="152"/>
      <c r="U82" s="164"/>
      <c r="AC82" s="171"/>
    </row>
    <row r="83" spans="1:29" ht="42" customHeight="1">
      <c r="A83" s="30" t="s">
        <v>25</v>
      </c>
      <c r="B83" s="47" t="s">
        <v>35</v>
      </c>
      <c r="C83" s="77">
        <v>20</v>
      </c>
      <c r="D83" s="77">
        <v>20</v>
      </c>
      <c r="E83" s="77"/>
      <c r="F83" s="77">
        <v>20</v>
      </c>
      <c r="G83" s="77">
        <v>20</v>
      </c>
      <c r="H83" s="77">
        <v>20</v>
      </c>
      <c r="I83" s="77"/>
      <c r="J83" s="101">
        <f>SUM(C83:I84)</f>
        <v>103</v>
      </c>
      <c r="K83" s="111" t="str">
        <f>IF(J83&lt;100,"100回未満","100回以上")</f>
        <v>100回以上</v>
      </c>
      <c r="L83" s="123" t="str">
        <f>IF(COUNTIF(C82:I82,"○")&gt;0,"実施","―")</f>
        <v>実施</v>
      </c>
      <c r="M83" s="134"/>
      <c r="N83" s="152"/>
      <c r="U83" s="164"/>
      <c r="V83" s="62">
        <f>AB79+1</f>
        <v>44976</v>
      </c>
      <c r="W83" s="64">
        <f t="shared" ref="W83:AB83" si="8">V83+1</f>
        <v>44977</v>
      </c>
      <c r="X83" s="64">
        <f t="shared" si="8"/>
        <v>44978</v>
      </c>
      <c r="Y83" s="64">
        <f t="shared" si="8"/>
        <v>44979</v>
      </c>
      <c r="Z83" s="62">
        <f t="shared" si="8"/>
        <v>44980</v>
      </c>
      <c r="AA83" s="64">
        <f t="shared" si="8"/>
        <v>44981</v>
      </c>
      <c r="AB83" s="88">
        <f t="shared" si="8"/>
        <v>44982</v>
      </c>
      <c r="AC83" s="171"/>
    </row>
    <row r="84" spans="1:29" ht="42" customHeight="1">
      <c r="A84" s="30" t="s">
        <v>25</v>
      </c>
      <c r="B84" s="48" t="s">
        <v>55</v>
      </c>
      <c r="C84" s="77"/>
      <c r="D84" s="77"/>
      <c r="E84" s="77"/>
      <c r="F84" s="77"/>
      <c r="G84" s="77">
        <v>3</v>
      </c>
      <c r="H84" s="77"/>
      <c r="I84" s="77"/>
      <c r="J84" s="104"/>
      <c r="K84" s="112"/>
      <c r="L84" s="124"/>
      <c r="M84" s="134"/>
      <c r="N84" s="152"/>
      <c r="U84" s="164"/>
      <c r="V84" s="167">
        <f t="shared" ref="V84:AB84" si="9">C83+C84</f>
        <v>20</v>
      </c>
      <c r="W84" s="167">
        <f t="shared" si="9"/>
        <v>20</v>
      </c>
      <c r="X84" s="167">
        <f t="shared" si="9"/>
        <v>0</v>
      </c>
      <c r="Y84" s="167">
        <f t="shared" si="9"/>
        <v>20</v>
      </c>
      <c r="Z84" s="167">
        <f t="shared" si="9"/>
        <v>23</v>
      </c>
      <c r="AA84" s="167">
        <f t="shared" si="9"/>
        <v>20</v>
      </c>
      <c r="AB84" s="167">
        <f t="shared" si="9"/>
        <v>0</v>
      </c>
      <c r="AC84" s="171"/>
    </row>
    <row r="85" spans="1:29" ht="42" customHeight="1">
      <c r="A85" s="28"/>
      <c r="B85" s="45"/>
      <c r="C85" s="64">
        <f>I81+1</f>
        <v>45068</v>
      </c>
      <c r="D85" s="64">
        <f t="shared" ref="D85:I85" si="10">C85+1</f>
        <v>45069</v>
      </c>
      <c r="E85" s="64">
        <f t="shared" si="10"/>
        <v>45070</v>
      </c>
      <c r="F85" s="64">
        <f t="shared" si="10"/>
        <v>45071</v>
      </c>
      <c r="G85" s="64">
        <f t="shared" si="10"/>
        <v>45072</v>
      </c>
      <c r="H85" s="88">
        <f t="shared" si="10"/>
        <v>45073</v>
      </c>
      <c r="I85" s="62">
        <f t="shared" si="10"/>
        <v>45074</v>
      </c>
      <c r="J85" s="99"/>
      <c r="K85" s="109"/>
      <c r="L85" s="122"/>
      <c r="M85" s="134"/>
      <c r="N85" s="152"/>
      <c r="O85" s="1" t="str">
        <f>IF(J83&lt;100,IF(OR(K83="100回以上",K83="150回以上"),"エラー。接種回数と回数区分が一致しません",""),IF(J83&lt;150,IF(OR(K83="100回未満",K83="150回以上"),"エラー。接種回数と回数区分が一致しません",""),IF(K83="100回未満","エラー。接種回数と回数区分が一致しません","")))</f>
        <v/>
      </c>
      <c r="U85" s="164"/>
      <c r="AC85" s="171"/>
    </row>
    <row r="86" spans="1:29" ht="42" customHeight="1">
      <c r="A86" s="175" t="s">
        <v>36</v>
      </c>
      <c r="B86" s="183"/>
      <c r="C86" s="77"/>
      <c r="D86" s="77"/>
      <c r="E86" s="77"/>
      <c r="F86" s="77" t="s">
        <v>5</v>
      </c>
      <c r="G86" s="77"/>
      <c r="H86" s="77" t="s">
        <v>5</v>
      </c>
      <c r="I86" s="77"/>
      <c r="J86" s="103"/>
      <c r="K86" s="110"/>
      <c r="L86" s="14"/>
      <c r="M86" s="134"/>
      <c r="N86" s="152"/>
      <c r="U86" s="164"/>
      <c r="AC86" s="171"/>
    </row>
    <row r="87" spans="1:29" ht="42" customHeight="1">
      <c r="A87" s="30" t="s">
        <v>25</v>
      </c>
      <c r="B87" s="47" t="s">
        <v>35</v>
      </c>
      <c r="C87" s="77">
        <v>14</v>
      </c>
      <c r="D87" s="77">
        <v>14</v>
      </c>
      <c r="E87" s="77">
        <v>20</v>
      </c>
      <c r="F87" s="77">
        <v>16</v>
      </c>
      <c r="G87" s="77">
        <v>20</v>
      </c>
      <c r="H87" s="77">
        <v>10</v>
      </c>
      <c r="I87" s="77"/>
      <c r="J87" s="101">
        <f>SUM(C87:I88)</f>
        <v>102</v>
      </c>
      <c r="K87" s="111" t="str">
        <f>IF(J87&lt;100,"100回未満","100回以上")</f>
        <v>100回以上</v>
      </c>
      <c r="L87" s="123" t="str">
        <f>IF(COUNTIF(C86:I86,"○")&gt;0,"実施","―")</f>
        <v>実施</v>
      </c>
      <c r="M87" s="134"/>
      <c r="N87" s="152"/>
      <c r="U87" s="164"/>
      <c r="V87" s="62">
        <f>AB83+1</f>
        <v>44983</v>
      </c>
      <c r="W87" s="64">
        <f t="shared" ref="W87:AB87" si="11">V87+1</f>
        <v>44984</v>
      </c>
      <c r="X87" s="64">
        <f t="shared" si="11"/>
        <v>44985</v>
      </c>
      <c r="Y87" s="64">
        <f t="shared" si="11"/>
        <v>44986</v>
      </c>
      <c r="Z87" s="64">
        <f t="shared" si="11"/>
        <v>44987</v>
      </c>
      <c r="AA87" s="64">
        <f t="shared" si="11"/>
        <v>44988</v>
      </c>
      <c r="AB87" s="88">
        <f t="shared" si="11"/>
        <v>44989</v>
      </c>
      <c r="AC87" s="171"/>
    </row>
    <row r="88" spans="1:29" ht="42" customHeight="1">
      <c r="A88" s="30" t="s">
        <v>25</v>
      </c>
      <c r="B88" s="48" t="s">
        <v>55</v>
      </c>
      <c r="C88" s="77">
        <v>2</v>
      </c>
      <c r="D88" s="77">
        <v>5</v>
      </c>
      <c r="E88" s="77"/>
      <c r="F88" s="77">
        <v>1</v>
      </c>
      <c r="G88" s="77"/>
      <c r="H88" s="77"/>
      <c r="I88" s="77"/>
      <c r="J88" s="104"/>
      <c r="K88" s="112"/>
      <c r="L88" s="124"/>
      <c r="M88" s="134"/>
      <c r="N88" s="152"/>
      <c r="U88" s="164"/>
      <c r="V88" s="167">
        <f t="shared" ref="V88:AB88" si="12">C87+C88</f>
        <v>16</v>
      </c>
      <c r="W88" s="167">
        <f t="shared" si="12"/>
        <v>19</v>
      </c>
      <c r="X88" s="167">
        <f t="shared" si="12"/>
        <v>20</v>
      </c>
      <c r="Y88" s="167">
        <f t="shared" si="12"/>
        <v>17</v>
      </c>
      <c r="Z88" s="167">
        <f t="shared" si="12"/>
        <v>20</v>
      </c>
      <c r="AA88" s="167">
        <f t="shared" si="12"/>
        <v>10</v>
      </c>
      <c r="AB88" s="167">
        <f t="shared" si="12"/>
        <v>0</v>
      </c>
      <c r="AC88" s="171"/>
    </row>
    <row r="89" spans="1:29" ht="42" customHeight="1">
      <c r="A89" s="28"/>
      <c r="B89" s="45"/>
      <c r="C89" s="64">
        <f>I85+1</f>
        <v>45075</v>
      </c>
      <c r="D89" s="64">
        <f t="shared" ref="D89:I89" si="13">C89+1</f>
        <v>45076</v>
      </c>
      <c r="E89" s="64">
        <f t="shared" si="13"/>
        <v>45077</v>
      </c>
      <c r="F89" s="64">
        <f t="shared" si="13"/>
        <v>45078</v>
      </c>
      <c r="G89" s="64">
        <f t="shared" si="13"/>
        <v>45079</v>
      </c>
      <c r="H89" s="88">
        <f t="shared" si="13"/>
        <v>45080</v>
      </c>
      <c r="I89" s="62">
        <f t="shared" si="13"/>
        <v>45081</v>
      </c>
      <c r="J89" s="99"/>
      <c r="K89" s="109"/>
      <c r="L89" s="122"/>
      <c r="M89" s="134"/>
      <c r="N89" s="152"/>
      <c r="O89" s="1" t="str">
        <f>IF(J87&lt;100,IF(OR(K87="100回以上",K87="150回以上"),"エラー。接種回数と回数区分が一致しません",""),IF(J87&lt;150,IF(OR(K87="100回未満",K87="150回以上"),"エラー。接種回数と回数区分が一致しません",""),IF(K87="100回未満","エラー。接種回数と回数区分が一致しません","")))</f>
        <v/>
      </c>
      <c r="U89" s="164"/>
      <c r="AC89" s="171"/>
    </row>
    <row r="90" spans="1:29" ht="42" customHeight="1">
      <c r="A90" s="175" t="s">
        <v>36</v>
      </c>
      <c r="B90" s="183"/>
      <c r="C90" s="77"/>
      <c r="D90" s="77"/>
      <c r="E90" s="77"/>
      <c r="F90" s="77" t="s">
        <v>5</v>
      </c>
      <c r="G90" s="77"/>
      <c r="H90" s="77" t="s">
        <v>5</v>
      </c>
      <c r="I90" s="77"/>
      <c r="J90" s="103"/>
      <c r="K90" s="110"/>
      <c r="L90" s="14"/>
      <c r="M90" s="134"/>
      <c r="N90" s="152"/>
      <c r="U90" s="164"/>
      <c r="AC90" s="171"/>
    </row>
    <row r="91" spans="1:29" ht="42" customHeight="1">
      <c r="A91" s="30" t="s">
        <v>25</v>
      </c>
      <c r="B91" s="47" t="s">
        <v>35</v>
      </c>
      <c r="C91" s="77">
        <v>10</v>
      </c>
      <c r="D91" s="77">
        <v>10</v>
      </c>
      <c r="E91" s="77">
        <v>5</v>
      </c>
      <c r="F91" s="77">
        <v>3</v>
      </c>
      <c r="G91" s="77">
        <v>1</v>
      </c>
      <c r="H91" s="77">
        <v>17</v>
      </c>
      <c r="I91" s="77"/>
      <c r="J91" s="101">
        <f>SUM(C91:I92)</f>
        <v>52</v>
      </c>
      <c r="K91" s="111" t="str">
        <f>IF(J91&lt;100,"100回未満","100回以上")</f>
        <v>100回未満</v>
      </c>
      <c r="L91" s="123" t="str">
        <f>IF(COUNTIF(C90:I90,"○")&gt;0,"実施","―")</f>
        <v>実施</v>
      </c>
      <c r="M91" s="134"/>
      <c r="N91" s="152"/>
      <c r="U91" s="164"/>
      <c r="V91" s="62">
        <f>AB87+1</f>
        <v>44990</v>
      </c>
      <c r="W91" s="64">
        <f t="shared" ref="W91:AB91" si="14">V91+1</f>
        <v>44991</v>
      </c>
      <c r="X91" s="64">
        <f t="shared" si="14"/>
        <v>44992</v>
      </c>
      <c r="Y91" s="64">
        <f t="shared" si="14"/>
        <v>44993</v>
      </c>
      <c r="Z91" s="64">
        <f t="shared" si="14"/>
        <v>44994</v>
      </c>
      <c r="AA91" s="64">
        <f t="shared" si="14"/>
        <v>44995</v>
      </c>
      <c r="AB91" s="88">
        <f t="shared" si="14"/>
        <v>44996</v>
      </c>
      <c r="AC91" s="171"/>
    </row>
    <row r="92" spans="1:29" ht="42" customHeight="1">
      <c r="A92" s="30" t="s">
        <v>25</v>
      </c>
      <c r="B92" s="48" t="s">
        <v>55</v>
      </c>
      <c r="C92" s="77"/>
      <c r="D92" s="77"/>
      <c r="E92" s="77"/>
      <c r="F92" s="77"/>
      <c r="G92" s="77">
        <v>3</v>
      </c>
      <c r="H92" s="77">
        <v>3</v>
      </c>
      <c r="I92" s="77"/>
      <c r="J92" s="104"/>
      <c r="K92" s="112"/>
      <c r="L92" s="124"/>
      <c r="M92" s="134"/>
      <c r="N92" s="152"/>
      <c r="U92" s="164"/>
      <c r="V92" s="167">
        <f t="shared" ref="V92:AB92" si="15">C91+C92</f>
        <v>10</v>
      </c>
      <c r="W92" s="167">
        <f t="shared" si="15"/>
        <v>10</v>
      </c>
      <c r="X92" s="167">
        <f t="shared" si="15"/>
        <v>5</v>
      </c>
      <c r="Y92" s="167">
        <f t="shared" si="15"/>
        <v>3</v>
      </c>
      <c r="Z92" s="167">
        <f t="shared" si="15"/>
        <v>4</v>
      </c>
      <c r="AA92" s="167">
        <f t="shared" si="15"/>
        <v>20</v>
      </c>
      <c r="AB92" s="167">
        <f t="shared" si="15"/>
        <v>0</v>
      </c>
      <c r="AC92" s="171"/>
    </row>
    <row r="93" spans="1:29" ht="42" customHeight="1">
      <c r="A93" s="28"/>
      <c r="B93" s="45"/>
      <c r="C93" s="64">
        <f>I89+1</f>
        <v>45082</v>
      </c>
      <c r="D93" s="64">
        <f t="shared" ref="D93:I93" si="16">C93+1</f>
        <v>45083</v>
      </c>
      <c r="E93" s="64">
        <f t="shared" si="16"/>
        <v>45084</v>
      </c>
      <c r="F93" s="64">
        <f t="shared" si="16"/>
        <v>45085</v>
      </c>
      <c r="G93" s="64">
        <f t="shared" si="16"/>
        <v>45086</v>
      </c>
      <c r="H93" s="88">
        <f t="shared" si="16"/>
        <v>45087</v>
      </c>
      <c r="I93" s="62">
        <f t="shared" si="16"/>
        <v>45088</v>
      </c>
      <c r="J93" s="99"/>
      <c r="K93" s="109"/>
      <c r="L93" s="122"/>
      <c r="M93" s="134"/>
      <c r="N93" s="152"/>
      <c r="O93" s="1" t="str">
        <f>IF(J91&lt;100,IF(OR(K91="100回以上",K91="150回以上"),"エラー。接種回数と回数区分が一致しません",""),IF(J91&lt;150,IF(OR(K91="100回未満",K91="150回以上"),"エラー。接種回数と回数区分が一致しません",""),IF(K91="100回未満","エラー。接種回数と回数区分が一致しません","")))</f>
        <v/>
      </c>
      <c r="U93" s="164"/>
      <c r="AC93" s="171"/>
    </row>
    <row r="94" spans="1:29" ht="42" customHeight="1">
      <c r="A94" s="175" t="s">
        <v>36</v>
      </c>
      <c r="B94" s="183"/>
      <c r="C94" s="77"/>
      <c r="D94" s="77"/>
      <c r="E94" s="77"/>
      <c r="F94" s="77" t="s">
        <v>5</v>
      </c>
      <c r="G94" s="77"/>
      <c r="H94" s="77"/>
      <c r="I94" s="77"/>
      <c r="J94" s="103"/>
      <c r="K94" s="110"/>
      <c r="L94" s="14"/>
      <c r="M94" s="134"/>
      <c r="N94" s="152"/>
      <c r="U94" s="164"/>
      <c r="AC94" s="171"/>
    </row>
    <row r="95" spans="1:29" ht="42" customHeight="1">
      <c r="A95" s="30" t="s">
        <v>25</v>
      </c>
      <c r="B95" s="47" t="s">
        <v>35</v>
      </c>
      <c r="C95" s="77">
        <v>13</v>
      </c>
      <c r="D95" s="77">
        <v>9</v>
      </c>
      <c r="E95" s="77">
        <v>5</v>
      </c>
      <c r="F95" s="77">
        <v>10</v>
      </c>
      <c r="G95" s="77">
        <v>20</v>
      </c>
      <c r="H95" s="77">
        <v>20</v>
      </c>
      <c r="I95" s="77"/>
      <c r="J95" s="101">
        <f>SUM(C95:I96)</f>
        <v>78</v>
      </c>
      <c r="K95" s="111" t="str">
        <f>IF(J95&lt;100,"100回未満","100回以上")</f>
        <v>100回未満</v>
      </c>
      <c r="L95" s="123" t="str">
        <f>IF(COUNTIF(C94:I94,"○")&gt;0,"実施","―")</f>
        <v>実施</v>
      </c>
      <c r="M95" s="134"/>
      <c r="N95" s="152"/>
      <c r="U95" s="164"/>
      <c r="V95" s="62">
        <f>AB91+1</f>
        <v>44997</v>
      </c>
      <c r="W95" s="64">
        <f t="shared" ref="W95:AB95" si="17">V95+1</f>
        <v>44998</v>
      </c>
      <c r="X95" s="64">
        <f t="shared" si="17"/>
        <v>44999</v>
      </c>
      <c r="Y95" s="64">
        <f t="shared" si="17"/>
        <v>45000</v>
      </c>
      <c r="Z95" s="64">
        <f t="shared" si="17"/>
        <v>45001</v>
      </c>
      <c r="AA95" s="64">
        <f t="shared" si="17"/>
        <v>45002</v>
      </c>
      <c r="AB95" s="88">
        <f t="shared" si="17"/>
        <v>45003</v>
      </c>
      <c r="AC95" s="171"/>
    </row>
    <row r="96" spans="1:29" ht="42" customHeight="1">
      <c r="A96" s="30" t="s">
        <v>25</v>
      </c>
      <c r="B96" s="48" t="s">
        <v>55</v>
      </c>
      <c r="C96" s="77"/>
      <c r="D96" s="77"/>
      <c r="E96" s="77"/>
      <c r="F96" s="77">
        <v>1</v>
      </c>
      <c r="G96" s="77"/>
      <c r="H96" s="77"/>
      <c r="I96" s="77"/>
      <c r="J96" s="104"/>
      <c r="K96" s="112"/>
      <c r="L96" s="124"/>
      <c r="M96" s="134"/>
      <c r="N96" s="152"/>
      <c r="U96" s="164"/>
      <c r="V96" s="167">
        <f t="shared" ref="V96:AB96" si="18">C95+C96</f>
        <v>13</v>
      </c>
      <c r="W96" s="167">
        <f t="shared" si="18"/>
        <v>9</v>
      </c>
      <c r="X96" s="167">
        <f t="shared" si="18"/>
        <v>5</v>
      </c>
      <c r="Y96" s="167">
        <f t="shared" si="18"/>
        <v>11</v>
      </c>
      <c r="Z96" s="167">
        <f t="shared" si="18"/>
        <v>20</v>
      </c>
      <c r="AA96" s="167">
        <f t="shared" si="18"/>
        <v>20</v>
      </c>
      <c r="AB96" s="167">
        <f t="shared" si="18"/>
        <v>0</v>
      </c>
      <c r="AC96" s="171"/>
    </row>
    <row r="97" spans="1:29" ht="42" customHeight="1">
      <c r="A97" s="28"/>
      <c r="B97" s="45"/>
      <c r="C97" s="64">
        <f>I93+1</f>
        <v>45089</v>
      </c>
      <c r="D97" s="64">
        <f t="shared" ref="D97:I97" si="19">C97+1</f>
        <v>45090</v>
      </c>
      <c r="E97" s="64">
        <f t="shared" si="19"/>
        <v>45091</v>
      </c>
      <c r="F97" s="64">
        <f t="shared" si="19"/>
        <v>45092</v>
      </c>
      <c r="G97" s="64">
        <f t="shared" si="19"/>
        <v>45093</v>
      </c>
      <c r="H97" s="88">
        <f t="shared" si="19"/>
        <v>45094</v>
      </c>
      <c r="I97" s="62">
        <f t="shared" si="19"/>
        <v>45095</v>
      </c>
      <c r="J97" s="99"/>
      <c r="K97" s="109"/>
      <c r="L97" s="122"/>
      <c r="M97" s="134"/>
      <c r="N97" s="152"/>
      <c r="O97" s="1" t="str">
        <f>IF(J95&lt;100,IF(OR(K95="100回以上",K95="150回以上"),"エラー。接種回数と回数区分が一致しません",""),IF(J95&lt;150,IF(OR(K95="100回未満",K95="150回以上"),"エラー。接種回数と回数区分が一致しません",""),IF(K95="100回未満","エラー。接種回数と回数区分が一致しません","")))</f>
        <v/>
      </c>
      <c r="U97" s="164"/>
      <c r="AC97" s="171"/>
    </row>
    <row r="98" spans="1:29" ht="42" customHeight="1">
      <c r="A98" s="175" t="s">
        <v>36</v>
      </c>
      <c r="B98" s="183"/>
      <c r="C98" s="77"/>
      <c r="D98" s="77"/>
      <c r="E98" s="77"/>
      <c r="F98" s="77" t="s">
        <v>5</v>
      </c>
      <c r="G98" s="77"/>
      <c r="H98" s="77"/>
      <c r="I98" s="77"/>
      <c r="J98" s="103"/>
      <c r="K98" s="110"/>
      <c r="L98" s="14"/>
      <c r="M98" s="134"/>
      <c r="N98" s="152"/>
      <c r="U98" s="164"/>
      <c r="AC98" s="171"/>
    </row>
    <row r="99" spans="1:29" ht="42" customHeight="1">
      <c r="A99" s="30" t="s">
        <v>25</v>
      </c>
      <c r="B99" s="47" t="s">
        <v>35</v>
      </c>
      <c r="C99" s="77">
        <v>20</v>
      </c>
      <c r="D99" s="77">
        <v>20</v>
      </c>
      <c r="E99" s="77">
        <v>20</v>
      </c>
      <c r="F99" s="77">
        <v>20</v>
      </c>
      <c r="G99" s="77">
        <v>20</v>
      </c>
      <c r="H99" s="77"/>
      <c r="I99" s="77"/>
      <c r="J99" s="101">
        <f>SUM(C99:I100)</f>
        <v>102</v>
      </c>
      <c r="K99" s="111" t="str">
        <f>IF(J99&lt;100,"100回未満","100回以上")</f>
        <v>100回以上</v>
      </c>
      <c r="L99" s="123" t="str">
        <f>IF(COUNTIF(C98:I98,"○")&gt;0,"実施","―")</f>
        <v>実施</v>
      </c>
      <c r="M99" s="134"/>
      <c r="N99" s="152"/>
      <c r="U99" s="164"/>
      <c r="V99" s="62">
        <f>AB95+1</f>
        <v>45004</v>
      </c>
      <c r="W99" s="64">
        <f t="shared" ref="W99:AB99" si="20">V99+1</f>
        <v>45005</v>
      </c>
      <c r="X99" s="62">
        <f t="shared" si="20"/>
        <v>45006</v>
      </c>
      <c r="Y99" s="64">
        <f t="shared" si="20"/>
        <v>45007</v>
      </c>
      <c r="Z99" s="64">
        <f t="shared" si="20"/>
        <v>45008</v>
      </c>
      <c r="AA99" s="64">
        <f t="shared" si="20"/>
        <v>45009</v>
      </c>
      <c r="AB99" s="88">
        <f t="shared" si="20"/>
        <v>45010</v>
      </c>
      <c r="AC99" s="171"/>
    </row>
    <row r="100" spans="1:29" ht="42" customHeight="1">
      <c r="A100" s="30" t="s">
        <v>25</v>
      </c>
      <c r="B100" s="48" t="s">
        <v>55</v>
      </c>
      <c r="C100" s="77"/>
      <c r="D100" s="77"/>
      <c r="E100" s="77"/>
      <c r="F100" s="77"/>
      <c r="G100" s="77">
        <v>2</v>
      </c>
      <c r="H100" s="77"/>
      <c r="I100" s="77"/>
      <c r="J100" s="104"/>
      <c r="K100" s="112"/>
      <c r="L100" s="124"/>
      <c r="M100" s="134"/>
      <c r="N100" s="152"/>
      <c r="U100" s="164"/>
      <c r="V100" s="167">
        <f t="shared" ref="V100:AB100" si="21">C99+C100</f>
        <v>20</v>
      </c>
      <c r="W100" s="167">
        <f t="shared" si="21"/>
        <v>20</v>
      </c>
      <c r="X100" s="167">
        <f t="shared" si="21"/>
        <v>20</v>
      </c>
      <c r="Y100" s="167">
        <f t="shared" si="21"/>
        <v>20</v>
      </c>
      <c r="Z100" s="167">
        <f t="shared" si="21"/>
        <v>22</v>
      </c>
      <c r="AA100" s="167">
        <f t="shared" si="21"/>
        <v>0</v>
      </c>
      <c r="AB100" s="167">
        <f t="shared" si="21"/>
        <v>0</v>
      </c>
      <c r="AC100" s="171"/>
    </row>
    <row r="101" spans="1:29" ht="42" customHeight="1">
      <c r="A101" s="28"/>
      <c r="B101" s="45"/>
      <c r="C101" s="64">
        <f>I97+1</f>
        <v>45096</v>
      </c>
      <c r="D101" s="64">
        <f t="shared" ref="D101:I101" si="22">C101+1</f>
        <v>45097</v>
      </c>
      <c r="E101" s="64">
        <f t="shared" si="22"/>
        <v>45098</v>
      </c>
      <c r="F101" s="64">
        <f t="shared" si="22"/>
        <v>45099</v>
      </c>
      <c r="G101" s="64">
        <f t="shared" si="22"/>
        <v>45100</v>
      </c>
      <c r="H101" s="88">
        <f t="shared" si="22"/>
        <v>45101</v>
      </c>
      <c r="I101" s="62">
        <f t="shared" si="22"/>
        <v>45102</v>
      </c>
      <c r="J101" s="99"/>
      <c r="K101" s="109"/>
      <c r="L101" s="122"/>
      <c r="M101" s="134"/>
      <c r="N101" s="152"/>
      <c r="O101" s="1" t="str">
        <f>IF(J99&lt;100,IF(OR(K99="100回以上",K99="150回以上"),"エラー。接種回数と回数区分が一致しません",""),IF(J99&lt;150,IF(OR(K99="100回未満",K99="150回以上"),"エラー。接種回数と回数区分が一致しません",""),IF(K99="100回未満","エラー。接種回数と回数区分が一致しません","")))</f>
        <v/>
      </c>
      <c r="U101" s="164"/>
      <c r="AC101" s="171"/>
    </row>
    <row r="102" spans="1:29" ht="42" customHeight="1">
      <c r="A102" s="175" t="s">
        <v>36</v>
      </c>
      <c r="B102" s="183"/>
      <c r="C102" s="77"/>
      <c r="D102" s="77"/>
      <c r="E102" s="77"/>
      <c r="F102" s="77" t="s">
        <v>5</v>
      </c>
      <c r="G102" s="77"/>
      <c r="H102" s="77" t="s">
        <v>5</v>
      </c>
      <c r="I102" s="77"/>
      <c r="J102" s="103"/>
      <c r="K102" s="110"/>
      <c r="L102" s="14"/>
      <c r="M102" s="134"/>
      <c r="N102" s="152"/>
      <c r="U102" s="164"/>
      <c r="AC102" s="171"/>
    </row>
    <row r="103" spans="1:29" ht="42" customHeight="1">
      <c r="A103" s="30" t="s">
        <v>25</v>
      </c>
      <c r="B103" s="47" t="s">
        <v>35</v>
      </c>
      <c r="C103" s="77">
        <v>10</v>
      </c>
      <c r="D103" s="77">
        <v>10</v>
      </c>
      <c r="E103" s="77">
        <v>7</v>
      </c>
      <c r="F103" s="77">
        <v>3</v>
      </c>
      <c r="G103" s="77">
        <v>20</v>
      </c>
      <c r="H103" s="77">
        <v>20</v>
      </c>
      <c r="I103" s="77"/>
      <c r="J103" s="101">
        <f>SUM(C103:I104)</f>
        <v>80</v>
      </c>
      <c r="K103" s="111" t="str">
        <f>IF(J103&lt;100,"100回未満","100回以上")</f>
        <v>100回未満</v>
      </c>
      <c r="L103" s="123" t="str">
        <f>IF(COUNTIF(C102:I102,"○")&gt;0,"実施","―")</f>
        <v>実施</v>
      </c>
      <c r="M103" s="134"/>
      <c r="N103" s="152"/>
      <c r="U103" s="164"/>
      <c r="V103" s="62">
        <f>AB99+1</f>
        <v>45011</v>
      </c>
      <c r="W103" s="64">
        <f>V103+1</f>
        <v>45012</v>
      </c>
      <c r="X103" s="64">
        <f>W103+1</f>
        <v>45013</v>
      </c>
      <c r="Y103" s="64">
        <f>X103+1</f>
        <v>45014</v>
      </c>
      <c r="Z103" s="64">
        <f>Y103+1</f>
        <v>45015</v>
      </c>
      <c r="AA103" s="64">
        <f>Z103+1</f>
        <v>45016</v>
      </c>
      <c r="AB103" s="88"/>
      <c r="AC103" s="171"/>
    </row>
    <row r="104" spans="1:29" ht="42" customHeight="1">
      <c r="A104" s="30" t="s">
        <v>25</v>
      </c>
      <c r="B104" s="48" t="s">
        <v>55</v>
      </c>
      <c r="C104" s="77"/>
      <c r="D104" s="77"/>
      <c r="E104" s="77"/>
      <c r="F104" s="77"/>
      <c r="G104" s="77">
        <v>5</v>
      </c>
      <c r="H104" s="77">
        <v>5</v>
      </c>
      <c r="I104" s="77"/>
      <c r="J104" s="104"/>
      <c r="K104" s="112"/>
      <c r="L104" s="124"/>
      <c r="M104" s="134"/>
      <c r="N104" s="152"/>
      <c r="U104" s="164"/>
      <c r="V104" s="167">
        <f t="shared" ref="V104:AA104" si="23">C103+C104</f>
        <v>10</v>
      </c>
      <c r="W104" s="167">
        <f t="shared" si="23"/>
        <v>10</v>
      </c>
      <c r="X104" s="167">
        <f t="shared" si="23"/>
        <v>7</v>
      </c>
      <c r="Y104" s="167">
        <f t="shared" si="23"/>
        <v>3</v>
      </c>
      <c r="Z104" s="167">
        <f t="shared" si="23"/>
        <v>25</v>
      </c>
      <c r="AA104" s="167">
        <f t="shared" si="23"/>
        <v>25</v>
      </c>
      <c r="AB104" s="167"/>
      <c r="AC104" s="171"/>
    </row>
    <row r="105" spans="1:29" ht="42" customHeight="1">
      <c r="A105" s="28"/>
      <c r="B105" s="45"/>
      <c r="C105" s="64">
        <f>I101+1</f>
        <v>45103</v>
      </c>
      <c r="D105" s="64">
        <f t="shared" ref="D105:I105" si="24">C105+1</f>
        <v>45104</v>
      </c>
      <c r="E105" s="64">
        <f t="shared" si="24"/>
        <v>45105</v>
      </c>
      <c r="F105" s="64">
        <f t="shared" si="24"/>
        <v>45106</v>
      </c>
      <c r="G105" s="64">
        <f t="shared" si="24"/>
        <v>45107</v>
      </c>
      <c r="H105" s="88">
        <f t="shared" si="24"/>
        <v>45108</v>
      </c>
      <c r="I105" s="62">
        <f t="shared" si="24"/>
        <v>45109</v>
      </c>
      <c r="J105" s="99"/>
      <c r="K105" s="109"/>
      <c r="L105" s="122"/>
      <c r="M105" s="134"/>
      <c r="N105" s="152"/>
      <c r="O105" s="1" t="str">
        <f>IF(J103&lt;100,IF(OR(K103="100回以上",K103="150回以上"),"エラー。接種回数と回数区分が一致しません",""),IF(J103&lt;150,IF(OR(K103="100回未満",K103="150回以上"),"エラー。接種回数と回数区分が一致しません",""),IF(K103="100回未満","エラー。接種回数と回数区分が一致しません","")))</f>
        <v/>
      </c>
      <c r="U105" s="164"/>
      <c r="AC105" s="171"/>
    </row>
    <row r="106" spans="1:29" ht="42" customHeight="1">
      <c r="A106" s="175" t="s">
        <v>36</v>
      </c>
      <c r="B106" s="183"/>
      <c r="C106" s="77"/>
      <c r="D106" s="77"/>
      <c r="E106" s="77"/>
      <c r="F106" s="77" t="s">
        <v>5</v>
      </c>
      <c r="G106" s="77"/>
      <c r="H106" s="77" t="s">
        <v>5</v>
      </c>
      <c r="I106" s="77"/>
      <c r="J106" s="103"/>
      <c r="K106" s="110"/>
      <c r="L106" s="14"/>
      <c r="M106" s="134"/>
      <c r="N106" s="152"/>
      <c r="U106" s="164"/>
      <c r="AC106" s="171"/>
    </row>
    <row r="107" spans="1:29" s="1" customFormat="1" ht="42" customHeight="1">
      <c r="A107" s="30" t="s">
        <v>25</v>
      </c>
      <c r="B107" s="47" t="s">
        <v>35</v>
      </c>
      <c r="C107" s="77">
        <v>20</v>
      </c>
      <c r="D107" s="77">
        <v>20</v>
      </c>
      <c r="E107" s="77">
        <v>20</v>
      </c>
      <c r="F107" s="77">
        <v>20</v>
      </c>
      <c r="G107" s="77">
        <v>20</v>
      </c>
      <c r="H107" s="77">
        <v>20</v>
      </c>
      <c r="I107" s="77"/>
      <c r="J107" s="101">
        <f>SUM(C107:I108)</f>
        <v>129</v>
      </c>
      <c r="K107" s="111" t="str">
        <f>IF(J107&lt;100,"100回未満","100回以上")</f>
        <v>100回以上</v>
      </c>
      <c r="L107" s="123" t="str">
        <f>IF(COUNTIF(C106:I106,"○")&gt;0,"実施","―")</f>
        <v>実施</v>
      </c>
      <c r="M107" s="134"/>
      <c r="N107" s="152"/>
      <c r="U107" s="164"/>
      <c r="V107" s="62">
        <f>AB103+1</f>
        <v>1</v>
      </c>
      <c r="W107" s="64">
        <f>V107+1</f>
        <v>2</v>
      </c>
      <c r="X107" s="64">
        <f>W107+1</f>
        <v>3</v>
      </c>
      <c r="Y107" s="64">
        <f>X107+1</f>
        <v>4</v>
      </c>
      <c r="Z107" s="64">
        <f>Y107+1</f>
        <v>5</v>
      </c>
      <c r="AA107" s="64">
        <f>Z107+1</f>
        <v>6</v>
      </c>
      <c r="AB107" s="88"/>
      <c r="AC107" s="171"/>
    </row>
    <row r="108" spans="1:29" s="1" customFormat="1" ht="42" customHeight="1">
      <c r="A108" s="30" t="s">
        <v>25</v>
      </c>
      <c r="B108" s="48" t="s">
        <v>55</v>
      </c>
      <c r="C108" s="77">
        <v>1</v>
      </c>
      <c r="D108" s="77">
        <v>1</v>
      </c>
      <c r="E108" s="77">
        <v>1</v>
      </c>
      <c r="F108" s="77">
        <v>2</v>
      </c>
      <c r="G108" s="77">
        <v>3</v>
      </c>
      <c r="H108" s="77">
        <v>1</v>
      </c>
      <c r="I108" s="77"/>
      <c r="J108" s="104"/>
      <c r="K108" s="112"/>
      <c r="L108" s="124"/>
      <c r="M108" s="134"/>
      <c r="N108" s="152"/>
      <c r="U108" s="164"/>
      <c r="V108" s="167">
        <f t="shared" ref="V108:AA108" si="25">C107+C108</f>
        <v>21</v>
      </c>
      <c r="W108" s="167">
        <f t="shared" si="25"/>
        <v>21</v>
      </c>
      <c r="X108" s="167">
        <f t="shared" si="25"/>
        <v>21</v>
      </c>
      <c r="Y108" s="167">
        <f t="shared" si="25"/>
        <v>22</v>
      </c>
      <c r="Z108" s="167">
        <f t="shared" si="25"/>
        <v>23</v>
      </c>
      <c r="AA108" s="167">
        <f t="shared" si="25"/>
        <v>21</v>
      </c>
      <c r="AB108" s="167"/>
      <c r="AC108" s="171"/>
    </row>
    <row r="109" spans="1:29" s="1" customFormat="1" ht="42" customHeight="1">
      <c r="A109" s="31"/>
      <c r="B109" s="49"/>
      <c r="C109" s="49"/>
      <c r="D109" s="49"/>
      <c r="E109" s="49"/>
      <c r="F109" s="49"/>
      <c r="G109" s="49"/>
      <c r="H109" s="49"/>
      <c r="I109" s="49"/>
      <c r="J109" s="49"/>
      <c r="K109" s="49"/>
      <c r="L109" s="49"/>
      <c r="M109" s="135"/>
      <c r="N109" s="135"/>
      <c r="O109" s="1" t="str">
        <f>IF(J107&lt;100,IF(OR(K107="100回以上",K107="150回以上"),"エラー。接種回数と回数区分が一致しません",""),IF(J107&lt;150,IF(OR(K107="100回未満",K107="150回以上"),"エラー。接種回数と回数区分が一致しません",""),IF(K107="100回未満","エラー。接種回数と回数区分が一致しません","")))</f>
        <v/>
      </c>
      <c r="U109" s="164"/>
      <c r="AC109" s="171"/>
    </row>
    <row r="110" spans="1:29" s="1" customFormat="1" ht="42" customHeight="1">
      <c r="A110" s="7"/>
      <c r="B110" s="7"/>
      <c r="C110" s="7"/>
      <c r="D110" s="68" t="s">
        <v>12</v>
      </c>
      <c r="E110" s="68"/>
      <c r="F110" s="68"/>
      <c r="G110" s="68"/>
      <c r="H110" s="68"/>
      <c r="I110" s="68"/>
      <c r="J110" s="105">
        <f>SUM(J75,J79,J83,J87,J91,J95,J99,J103,J107)</f>
        <v>884</v>
      </c>
      <c r="K110" s="113"/>
      <c r="L110" s="7"/>
      <c r="M110" s="7"/>
      <c r="U110" s="164"/>
      <c r="AC110" s="171"/>
    </row>
    <row r="111" spans="1:29" ht="8.4" customHeight="1">
      <c r="U111" s="164">
        <v>300</v>
      </c>
      <c r="AC111" s="171"/>
    </row>
    <row r="112" spans="1:29" ht="42" customHeight="1">
      <c r="U112" s="164">
        <v>200</v>
      </c>
      <c r="AC112" s="171"/>
    </row>
    <row r="113" spans="1:29" ht="7.2" customHeight="1">
      <c r="A113" s="7"/>
      <c r="B113" s="7"/>
      <c r="C113" s="7"/>
      <c r="K113" s="7"/>
      <c r="L113" s="7"/>
      <c r="M113" s="7"/>
      <c r="U113" s="164">
        <v>200</v>
      </c>
      <c r="AC113" s="171"/>
    </row>
    <row r="114" spans="1:29" ht="46.2" customHeight="1">
      <c r="U114" s="164">
        <v>100</v>
      </c>
      <c r="AC114" s="171"/>
    </row>
    <row r="115" spans="1:29" ht="40.200000000000003" customHeight="1">
      <c r="U115" s="164">
        <v>120</v>
      </c>
      <c r="AC115" s="171"/>
    </row>
    <row r="116" spans="1:29" ht="60" customHeight="1">
      <c r="U116" s="164">
        <v>80</v>
      </c>
      <c r="AC116" s="171"/>
    </row>
    <row r="117" spans="1:29" s="1" customFormat="1" ht="37.200000000000003" customHeight="1">
      <c r="U117" s="164">
        <v>100</v>
      </c>
      <c r="AC117" s="171"/>
    </row>
    <row r="118" spans="1:29" ht="33.75" customHeight="1">
      <c r="U118" s="164">
        <v>99</v>
      </c>
      <c r="AC118" s="171"/>
    </row>
    <row r="119" spans="1:29" ht="33.75" customHeight="1">
      <c r="U119" s="164">
        <v>40</v>
      </c>
      <c r="AC119" s="171"/>
    </row>
    <row r="120" spans="1:29" ht="33.75" customHeight="1">
      <c r="U120" s="164"/>
      <c r="AC120" s="171"/>
    </row>
    <row r="121" spans="1:29" s="1" customFormat="1" ht="33.75" customHeight="1">
      <c r="U121" s="164"/>
      <c r="AC121" s="171"/>
    </row>
    <row r="122" spans="1:29" s="1" customFormat="1" ht="33.75" customHeight="1">
      <c r="U122" s="164"/>
      <c r="AC122" s="171"/>
    </row>
    <row r="123" spans="1:29" ht="33.75" customHeight="1">
      <c r="U123" s="164"/>
      <c r="AC123" s="171"/>
    </row>
    <row r="124" spans="1:29" ht="56.25" customHeight="1">
      <c r="U124" s="164"/>
      <c r="AC124" s="171"/>
    </row>
    <row r="125" spans="1:29" ht="14.25" customHeight="1">
      <c r="U125" s="164"/>
      <c r="AC125" s="171"/>
    </row>
    <row r="126" spans="1:29" ht="42.6" customHeight="1">
      <c r="U126" s="164"/>
      <c r="AC126" s="171"/>
    </row>
    <row r="127" spans="1:29" ht="14.25" customHeight="1">
      <c r="U127" s="164"/>
      <c r="AC127" s="171"/>
    </row>
    <row r="128" spans="1:29" ht="75" customHeight="1">
      <c r="U128" s="164"/>
      <c r="AC128" s="171"/>
    </row>
    <row r="129" spans="21:29">
      <c r="U129" s="164"/>
      <c r="AC129" s="171"/>
    </row>
    <row r="130" spans="21:29">
      <c r="U130" s="164"/>
      <c r="AC130" s="171"/>
    </row>
    <row r="131" spans="21:29" ht="58.5" customHeight="1">
      <c r="U131" s="164"/>
      <c r="AC131" s="171"/>
    </row>
    <row r="132" spans="21:29">
      <c r="U132" s="164"/>
      <c r="AC132" s="171"/>
    </row>
    <row r="133" spans="21:29" ht="10.199999999999999" customHeight="1">
      <c r="U133" s="164"/>
      <c r="AC133" s="171"/>
    </row>
    <row r="134" spans="21:29">
      <c r="U134" s="164"/>
      <c r="AC134" s="171"/>
    </row>
    <row r="135" spans="21:29" ht="15" customHeight="1">
      <c r="U135" s="164"/>
      <c r="AC135" s="171"/>
    </row>
    <row r="136" spans="21:29">
      <c r="U136" s="164"/>
      <c r="AC136" s="171"/>
    </row>
    <row r="137" spans="21:29">
      <c r="U137" s="164"/>
      <c r="AC137" s="171"/>
    </row>
    <row r="138" spans="21:29">
      <c r="U138" s="164"/>
      <c r="AC138" s="171"/>
    </row>
    <row r="139" spans="21:29" ht="30" customHeight="1">
      <c r="U139" s="164"/>
      <c r="AC139" s="171"/>
    </row>
    <row r="140" spans="21:29" ht="40.200000000000003" customHeight="1">
      <c r="U140" s="164"/>
      <c r="AC140" s="171"/>
    </row>
    <row r="141" spans="21:29" ht="40.200000000000003" customHeight="1">
      <c r="U141" s="164"/>
      <c r="AC141" s="171"/>
    </row>
    <row r="142" spans="21:29" ht="40.200000000000003" customHeight="1">
      <c r="U142" s="164"/>
      <c r="V142" s="168">
        <f>IF(M30&gt;0,SUMIFS(V76:AB76,C74:I74,"=○",V76:AB76,"&gt;=50"),0)</f>
        <v>0</v>
      </c>
      <c r="AC142" s="171"/>
    </row>
    <row r="143" spans="21:29" ht="40.200000000000003" customHeight="1">
      <c r="U143" s="164"/>
      <c r="V143" s="168">
        <f>IF(M31&gt;0,SUMIFS(V80:AB80,C78:I78,"=○",V80:AB80,"&gt;=50"),0)</f>
        <v>0</v>
      </c>
      <c r="AC143" s="171"/>
    </row>
    <row r="144" spans="21:29" ht="40.200000000000003" customHeight="1">
      <c r="U144" s="164"/>
      <c r="V144" s="168">
        <f>IF(M32&gt;0,SUMIFS(V84:AB84,C82:I82,"=○",V84:AB84,"&gt;=50"),0)</f>
        <v>0</v>
      </c>
      <c r="AC144" s="171"/>
    </row>
    <row r="145" spans="21:29" ht="40.200000000000003" customHeight="1">
      <c r="U145" s="164"/>
      <c r="V145" s="168">
        <f>IF(M33&gt;0,SUMIFS(V88:AB88,C86:I86,"=○",V88:AB88,"&gt;=50"),0)</f>
        <v>0</v>
      </c>
      <c r="AC145" s="171"/>
    </row>
    <row r="146" spans="21:29" ht="40.200000000000003" customHeight="1">
      <c r="U146" s="164"/>
      <c r="V146" s="168">
        <f>IF(M34&gt;0,SUMIFS(V92:AB92,C90:I90,"=○",V92:AB92,"&gt;=50"),0)</f>
        <v>0</v>
      </c>
      <c r="AC146" s="171"/>
    </row>
    <row r="147" spans="21:29" ht="40.200000000000003" customHeight="1">
      <c r="U147" s="164"/>
      <c r="V147" s="168">
        <f>IF(M35&gt;0,SUMIFS(V96:AB96,C94:I94,"=○",V96:AB96,"&gt;=50"),0)</f>
        <v>0</v>
      </c>
      <c r="AC147" s="171"/>
    </row>
    <row r="148" spans="21:29" ht="40.200000000000003" customHeight="1">
      <c r="U148" s="164"/>
      <c r="V148" s="168">
        <f>IF(M36&gt;0,SUMIFS(V100:AB100,C98:I98,"=○",V100:AB100,"&gt;=50"),0)</f>
        <v>0</v>
      </c>
      <c r="AC148" s="171"/>
    </row>
    <row r="149" spans="21:29" ht="40.200000000000003" customHeight="1">
      <c r="U149" s="164"/>
      <c r="V149" s="168">
        <f>IF(M37&gt;0,SUMIFS(V104:AB104,C102:I102,"=○",V104:AB104,"&gt;=50"),0)</f>
        <v>0</v>
      </c>
      <c r="AC149" s="171"/>
    </row>
    <row r="150" spans="21:29" s="1" customFormat="1" ht="40.200000000000003" customHeight="1">
      <c r="U150" s="164"/>
      <c r="V150" s="168">
        <f>IF(M38&gt;0,SUMIFS(V105:AB105,C103:I103,"=○",V105:AB105,"&gt;=50"),0)</f>
        <v>0</v>
      </c>
      <c r="AC150" s="171"/>
    </row>
    <row r="151" spans="21:29" ht="40.200000000000003" customHeight="1">
      <c r="U151" s="164"/>
      <c r="AC151" s="171"/>
    </row>
    <row r="152" spans="21:29" ht="45" customHeight="1">
      <c r="U152" s="165"/>
      <c r="V152" s="169"/>
      <c r="W152" s="169"/>
      <c r="X152" s="169"/>
      <c r="Y152" s="169"/>
      <c r="Z152" s="169"/>
      <c r="AA152" s="169"/>
      <c r="AB152" s="169"/>
      <c r="AC152" s="172"/>
    </row>
    <row r="153" spans="21:29" ht="24" customHeight="1"/>
    <row r="163" ht="6.6" customHeight="1"/>
    <row r="164" ht="12.6" customHeight="1"/>
    <row r="165" ht="42" customHeight="1"/>
    <row r="166" ht="42" customHeight="1"/>
    <row r="167" ht="42" customHeight="1"/>
    <row r="168" ht="42" customHeight="1"/>
    <row r="169" ht="42" customHeight="1"/>
  </sheetData>
  <mergeCells count="81">
    <mergeCell ref="K1:M1"/>
    <mergeCell ref="N1:P1"/>
    <mergeCell ref="L2:N2"/>
    <mergeCell ref="A3:F3"/>
    <mergeCell ref="L4:N4"/>
    <mergeCell ref="L5:N5"/>
    <mergeCell ref="L6:N6"/>
    <mergeCell ref="L7:N7"/>
    <mergeCell ref="L8:N8"/>
    <mergeCell ref="A17:N17"/>
    <mergeCell ref="F20:K20"/>
    <mergeCell ref="C28:F28"/>
    <mergeCell ref="J28:L28"/>
    <mergeCell ref="M28:N28"/>
    <mergeCell ref="C29:F29"/>
    <mergeCell ref="J29:L29"/>
    <mergeCell ref="M29:N29"/>
    <mergeCell ref="D30:E30"/>
    <mergeCell ref="J30:L30"/>
    <mergeCell ref="D31:E31"/>
    <mergeCell ref="J31:L31"/>
    <mergeCell ref="D32:E32"/>
    <mergeCell ref="J32:L32"/>
    <mergeCell ref="D33:E33"/>
    <mergeCell ref="J33:L33"/>
    <mergeCell ref="D34:E34"/>
    <mergeCell ref="J34:L34"/>
    <mergeCell ref="D35:E35"/>
    <mergeCell ref="J35:L35"/>
    <mergeCell ref="D36:E36"/>
    <mergeCell ref="J36:L36"/>
    <mergeCell ref="D37:E37"/>
    <mergeCell ref="J37:L37"/>
    <mergeCell ref="D38:E38"/>
    <mergeCell ref="J38:L38"/>
    <mergeCell ref="D39:E39"/>
    <mergeCell ref="J39:L39"/>
    <mergeCell ref="J40:L40"/>
    <mergeCell ref="B43:C43"/>
    <mergeCell ref="D43:E43"/>
    <mergeCell ref="F43:G43"/>
    <mergeCell ref="H43:I43"/>
    <mergeCell ref="J43:K43"/>
    <mergeCell ref="L43:M43"/>
    <mergeCell ref="B44:C44"/>
    <mergeCell ref="D44:E44"/>
    <mergeCell ref="F44:G44"/>
    <mergeCell ref="H44:I44"/>
    <mergeCell ref="J44:K44"/>
    <mergeCell ref="L44:M44"/>
    <mergeCell ref="B45:C45"/>
    <mergeCell ref="D45:E45"/>
    <mergeCell ref="F45:G45"/>
    <mergeCell ref="H45:I45"/>
    <mergeCell ref="J45:K45"/>
    <mergeCell ref="L45:M45"/>
    <mergeCell ref="B46:N46"/>
    <mergeCell ref="B47:N47"/>
    <mergeCell ref="B50:G50"/>
    <mergeCell ref="H50:I50"/>
    <mergeCell ref="J50:M50"/>
    <mergeCell ref="B51:I51"/>
    <mergeCell ref="J51:K51"/>
    <mergeCell ref="L51:N51"/>
    <mergeCell ref="B52:I52"/>
    <mergeCell ref="J52:K52"/>
    <mergeCell ref="L52:N52"/>
    <mergeCell ref="B53:H53"/>
    <mergeCell ref="I53:K53"/>
    <mergeCell ref="L53:N53"/>
    <mergeCell ref="A54:N54"/>
    <mergeCell ref="B55:N55"/>
    <mergeCell ref="B56:N56"/>
    <mergeCell ref="N60:O60"/>
    <mergeCell ref="B63:J63"/>
    <mergeCell ref="B64:J64"/>
    <mergeCell ref="B65:J65"/>
    <mergeCell ref="D110:I110"/>
    <mergeCell ref="A11:N15"/>
    <mergeCell ref="A46:A47"/>
    <mergeCell ref="A66:N67"/>
  </mergeCells>
  <phoneticPr fontId="2"/>
  <dataValidations count="5">
    <dataValidation type="list" allowBlank="1" showDropDown="0" showInputMessage="1" showErrorMessage="1" sqref="H50:I50">
      <formula1>"銀行,信用金庫, 信用組合 ,農協"</formula1>
    </dataValidation>
    <dataValidation type="list" allowBlank="1" showDropDown="0" showInputMessage="1" showErrorMessage="1" sqref="N50">
      <formula1>"本店, 支店, 出張所"</formula1>
    </dataValidation>
    <dataValidation type="list" allowBlank="1" showDropDown="0" showInputMessage="1" showErrorMessage="1" sqref="L51:N51">
      <formula1>"当座,普通"</formula1>
    </dataValidation>
    <dataValidation type="list" allowBlank="1" showDropDown="0" showInputMessage="1" showErrorMessage="0" sqref="K103 K83 K91 K95 K99 K79 K87 K75 K107">
      <formula1>"100回未満,100回以上,150回以上"</formula1>
    </dataValidation>
    <dataValidation type="list" allowBlank="1" showDropDown="0" showInputMessage="1" showErrorMessage="1" sqref="C74:I74 C78:I78 C82:I82 C86:I86 C90:I90 C94:I94 C98:I98 C102:I102 C106:I106">
      <formula1>"　,○"</formula1>
    </dataValidation>
  </dataValidations>
  <printOptions horizontalCentered="1" verticalCentered="1"/>
  <pageMargins left="0.82677165354330706" right="0.23622047244094488" top="0.55118110236220474" bottom="0.19685039370078741" header="0.31496062992125984" footer="0.31496062992125984"/>
  <pageSetup paperSize="9" scale="36" fitToWidth="1" fitToHeight="1" orientation="portrait" usePrinterDefaults="1" r:id="rId1"/>
  <rowBreaks count="2" manualBreakCount="2">
    <brk id="59" max="15" man="1"/>
    <brk id="113" max="15"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【取手市4期】診療所用</vt:lpstr>
      <vt:lpstr>入力見本</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
  </dc:creator>
  <cp:lastModifiedBy>vdi207 保健センター 水上 沙紀</cp:lastModifiedBy>
  <cp:lastPrinted>2023-06-09T05:49:21Z</cp:lastPrinted>
  <dcterms:created xsi:type="dcterms:W3CDTF">2023-05-15T06:42:27Z</dcterms:created>
  <dcterms:modified xsi:type="dcterms:W3CDTF">2024-02-19T00:55:36Z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2024-02-19T00:55:36Z</vt:filetime>
  </property>
</Properties>
</file>